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-01 - Herbertov" sheetId="2" r:id="rId2"/>
    <sheet name="SO 02-01 - Vyšší Brod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01-01 - Herbertov'!$C$78:$K$273</definedName>
    <definedName name="_xlnm.Print_Area" localSheetId="1">'SO 01-01 - Herbertov'!$C$66:$J$273</definedName>
    <definedName name="_xlnm.Print_Titles" localSheetId="1">'SO 01-01 - Herbertov'!$78:$78</definedName>
    <definedName name="_xlnm._FilterDatabase" localSheetId="2" hidden="1">'SO 02-01 - Vyšší Brod'!$C$78:$K$250</definedName>
    <definedName name="_xlnm.Print_Area" localSheetId="2">'SO 02-01 - Vyšší Brod'!$C$66:$J$250</definedName>
    <definedName name="_xlnm.Print_Titles" localSheetId="2">'SO 02-01 - Vyšší Brod'!$78:$78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245"/>
  <c r="BH245"/>
  <c r="BG245"/>
  <c r="BF245"/>
  <c r="T245"/>
  <c r="R245"/>
  <c r="P245"/>
  <c r="BI239"/>
  <c r="BH239"/>
  <c r="BG239"/>
  <c r="BF239"/>
  <c r="T239"/>
  <c r="R239"/>
  <c r="P239"/>
  <c r="BI233"/>
  <c r="BH233"/>
  <c r="BG233"/>
  <c r="BF233"/>
  <c r="T233"/>
  <c r="R233"/>
  <c r="P233"/>
  <c r="BI227"/>
  <c r="BH227"/>
  <c r="BG227"/>
  <c r="BF227"/>
  <c r="T227"/>
  <c r="R227"/>
  <c r="P227"/>
  <c r="BI218"/>
  <c r="BH218"/>
  <c r="BG218"/>
  <c r="BF218"/>
  <c r="T218"/>
  <c r="R218"/>
  <c r="P218"/>
  <c r="BI212"/>
  <c r="BH212"/>
  <c r="BG212"/>
  <c r="BF212"/>
  <c r="T212"/>
  <c r="R212"/>
  <c r="P212"/>
  <c r="BI206"/>
  <c r="BH206"/>
  <c r="BG206"/>
  <c r="BF206"/>
  <c r="T206"/>
  <c r="R206"/>
  <c r="P206"/>
  <c r="BI201"/>
  <c r="BH201"/>
  <c r="BG201"/>
  <c r="BF201"/>
  <c r="T201"/>
  <c r="R201"/>
  <c r="P201"/>
  <c r="BI195"/>
  <c r="BH195"/>
  <c r="BG195"/>
  <c r="BF195"/>
  <c r="T195"/>
  <c r="R195"/>
  <c r="P195"/>
  <c r="BI189"/>
  <c r="BH189"/>
  <c r="BG189"/>
  <c r="BF189"/>
  <c r="T189"/>
  <c r="R189"/>
  <c r="P189"/>
  <c r="BI184"/>
  <c r="BH184"/>
  <c r="BG184"/>
  <c r="BF184"/>
  <c r="T184"/>
  <c r="R184"/>
  <c r="P184"/>
  <c r="BI178"/>
  <c r="BH178"/>
  <c r="BG178"/>
  <c r="BF178"/>
  <c r="T178"/>
  <c r="R178"/>
  <c r="P178"/>
  <c r="BI173"/>
  <c r="BH173"/>
  <c r="BG173"/>
  <c r="BF173"/>
  <c r="T173"/>
  <c r="R173"/>
  <c r="P173"/>
  <c r="BI167"/>
  <c r="BH167"/>
  <c r="BG167"/>
  <c r="BF167"/>
  <c r="T167"/>
  <c r="R167"/>
  <c r="P167"/>
  <c r="BI162"/>
  <c r="BH162"/>
  <c r="BG162"/>
  <c r="BF162"/>
  <c r="T162"/>
  <c r="R162"/>
  <c r="P162"/>
  <c r="BI156"/>
  <c r="BH156"/>
  <c r="BG156"/>
  <c r="BF156"/>
  <c r="T156"/>
  <c r="R156"/>
  <c r="P156"/>
  <c r="BI151"/>
  <c r="BH151"/>
  <c r="BG151"/>
  <c r="BF151"/>
  <c r="T151"/>
  <c r="R151"/>
  <c r="P151"/>
  <c r="BI146"/>
  <c r="BH146"/>
  <c r="BG146"/>
  <c r="BF146"/>
  <c r="T146"/>
  <c r="R146"/>
  <c r="P146"/>
  <c r="BI138"/>
  <c r="BH138"/>
  <c r="BG138"/>
  <c r="BF138"/>
  <c r="T138"/>
  <c r="R138"/>
  <c r="P138"/>
  <c r="BI131"/>
  <c r="BH131"/>
  <c r="BG131"/>
  <c r="BF131"/>
  <c r="T131"/>
  <c r="R131"/>
  <c r="P131"/>
  <c r="BI125"/>
  <c r="BH125"/>
  <c r="BG125"/>
  <c r="BF125"/>
  <c r="T125"/>
  <c r="R125"/>
  <c r="P125"/>
  <c r="BI117"/>
  <c r="BH117"/>
  <c r="BG117"/>
  <c r="BF117"/>
  <c r="T117"/>
  <c r="R117"/>
  <c r="P117"/>
  <c r="BI110"/>
  <c r="BH110"/>
  <c r="BG110"/>
  <c r="BF110"/>
  <c r="T110"/>
  <c r="R110"/>
  <c r="P110"/>
  <c r="BI104"/>
  <c r="BH104"/>
  <c r="BG104"/>
  <c r="BF104"/>
  <c r="T104"/>
  <c r="R104"/>
  <c r="P104"/>
  <c r="BI92"/>
  <c r="BH92"/>
  <c r="BG92"/>
  <c r="BF92"/>
  <c r="T92"/>
  <c r="R92"/>
  <c r="P92"/>
  <c r="BI86"/>
  <c r="BH86"/>
  <c r="BG86"/>
  <c r="BF86"/>
  <c r="T86"/>
  <c r="R86"/>
  <c r="P86"/>
  <c r="BI80"/>
  <c r="BH80"/>
  <c r="BG80"/>
  <c r="BF80"/>
  <c r="T80"/>
  <c r="R80"/>
  <c r="P80"/>
  <c r="J76"/>
  <c r="F75"/>
  <c r="F73"/>
  <c r="E71"/>
  <c r="J55"/>
  <c r="F54"/>
  <c r="F52"/>
  <c r="E50"/>
  <c r="J21"/>
  <c r="E21"/>
  <c r="J75"/>
  <c r="J20"/>
  <c r="J18"/>
  <c r="E18"/>
  <c r="F55"/>
  <c r="J17"/>
  <c r="J12"/>
  <c r="J73"/>
  <c r="E7"/>
  <c r="E48"/>
  <c i="2" r="J37"/>
  <c r="J36"/>
  <c i="1" r="AY55"/>
  <c i="2" r="J35"/>
  <c i="1" r="AX55"/>
  <c i="2" r="BI268"/>
  <c r="BH268"/>
  <c r="BG268"/>
  <c r="BF268"/>
  <c r="T268"/>
  <c r="R268"/>
  <c r="P268"/>
  <c r="BI262"/>
  <c r="BH262"/>
  <c r="BG262"/>
  <c r="BF262"/>
  <c r="T262"/>
  <c r="R262"/>
  <c r="P262"/>
  <c r="BI256"/>
  <c r="BH256"/>
  <c r="BG256"/>
  <c r="BF256"/>
  <c r="T256"/>
  <c r="R256"/>
  <c r="P256"/>
  <c r="BI250"/>
  <c r="BH250"/>
  <c r="BG250"/>
  <c r="BF250"/>
  <c r="T250"/>
  <c r="R250"/>
  <c r="P250"/>
  <c r="BI243"/>
  <c r="BH243"/>
  <c r="BG243"/>
  <c r="BF243"/>
  <c r="T243"/>
  <c r="R243"/>
  <c r="P243"/>
  <c r="BI237"/>
  <c r="BH237"/>
  <c r="BG237"/>
  <c r="BF237"/>
  <c r="T237"/>
  <c r="R237"/>
  <c r="P237"/>
  <c r="BI230"/>
  <c r="BH230"/>
  <c r="BG230"/>
  <c r="BF230"/>
  <c r="T230"/>
  <c r="R230"/>
  <c r="P230"/>
  <c r="BI225"/>
  <c r="BH225"/>
  <c r="BG225"/>
  <c r="BF225"/>
  <c r="T225"/>
  <c r="R225"/>
  <c r="P225"/>
  <c r="BI219"/>
  <c r="BH219"/>
  <c r="BG219"/>
  <c r="BF219"/>
  <c r="T219"/>
  <c r="R219"/>
  <c r="P219"/>
  <c r="BI213"/>
  <c r="BH213"/>
  <c r="BG213"/>
  <c r="BF213"/>
  <c r="T213"/>
  <c r="R213"/>
  <c r="P213"/>
  <c r="BI207"/>
  <c r="BH207"/>
  <c r="BG207"/>
  <c r="BF207"/>
  <c r="T207"/>
  <c r="R207"/>
  <c r="P207"/>
  <c r="BI201"/>
  <c r="BH201"/>
  <c r="BG201"/>
  <c r="BF201"/>
  <c r="T201"/>
  <c r="R201"/>
  <c r="P201"/>
  <c r="BI195"/>
  <c r="BH195"/>
  <c r="BG195"/>
  <c r="BF195"/>
  <c r="T195"/>
  <c r="R195"/>
  <c r="P195"/>
  <c r="BI189"/>
  <c r="BH189"/>
  <c r="BG189"/>
  <c r="BF189"/>
  <c r="T189"/>
  <c r="R189"/>
  <c r="P189"/>
  <c r="BI183"/>
  <c r="BH183"/>
  <c r="BG183"/>
  <c r="BF183"/>
  <c r="T183"/>
  <c r="R183"/>
  <c r="P183"/>
  <c r="BI178"/>
  <c r="BH178"/>
  <c r="BG178"/>
  <c r="BF178"/>
  <c r="T178"/>
  <c r="R178"/>
  <c r="P178"/>
  <c r="BI172"/>
  <c r="BH172"/>
  <c r="BG172"/>
  <c r="BF172"/>
  <c r="T172"/>
  <c r="R172"/>
  <c r="P172"/>
  <c r="BI167"/>
  <c r="BH167"/>
  <c r="BG167"/>
  <c r="BF167"/>
  <c r="T167"/>
  <c r="R167"/>
  <c r="P167"/>
  <c r="BI161"/>
  <c r="BH161"/>
  <c r="BG161"/>
  <c r="BF161"/>
  <c r="T161"/>
  <c r="R161"/>
  <c r="P161"/>
  <c r="BI156"/>
  <c r="BH156"/>
  <c r="BG156"/>
  <c r="BF156"/>
  <c r="T156"/>
  <c r="R156"/>
  <c r="P156"/>
  <c r="BI150"/>
  <c r="BH150"/>
  <c r="BG150"/>
  <c r="BF150"/>
  <c r="T150"/>
  <c r="R150"/>
  <c r="P150"/>
  <c r="BI145"/>
  <c r="BH145"/>
  <c r="BG145"/>
  <c r="BF145"/>
  <c r="T145"/>
  <c r="R145"/>
  <c r="P145"/>
  <c r="BI137"/>
  <c r="BH137"/>
  <c r="BG137"/>
  <c r="BF137"/>
  <c r="T137"/>
  <c r="R137"/>
  <c r="P137"/>
  <c r="BI130"/>
  <c r="BH130"/>
  <c r="BG130"/>
  <c r="BF130"/>
  <c r="T130"/>
  <c r="R130"/>
  <c r="P130"/>
  <c r="BI124"/>
  <c r="BH124"/>
  <c r="BG124"/>
  <c r="BF124"/>
  <c r="T124"/>
  <c r="R124"/>
  <c r="P124"/>
  <c r="BI115"/>
  <c r="BH115"/>
  <c r="BG115"/>
  <c r="BF115"/>
  <c r="T115"/>
  <c r="R115"/>
  <c r="P115"/>
  <c r="BI107"/>
  <c r="BH107"/>
  <c r="BG107"/>
  <c r="BF107"/>
  <c r="T107"/>
  <c r="R107"/>
  <c r="P107"/>
  <c r="BI101"/>
  <c r="BH101"/>
  <c r="BG101"/>
  <c r="BF101"/>
  <c r="T101"/>
  <c r="R101"/>
  <c r="P101"/>
  <c r="BI92"/>
  <c r="BH92"/>
  <c r="BG92"/>
  <c r="BF92"/>
  <c r="T92"/>
  <c r="R92"/>
  <c r="P92"/>
  <c r="BI86"/>
  <c r="BH86"/>
  <c r="BG86"/>
  <c r="BF86"/>
  <c r="T86"/>
  <c r="R86"/>
  <c r="P86"/>
  <c r="BI80"/>
  <c r="BH80"/>
  <c r="BG80"/>
  <c r="BF80"/>
  <c r="T80"/>
  <c r="R80"/>
  <c r="P80"/>
  <c r="J76"/>
  <c r="F75"/>
  <c r="F73"/>
  <c r="E71"/>
  <c r="J55"/>
  <c r="F54"/>
  <c r="F52"/>
  <c r="E50"/>
  <c r="J21"/>
  <c r="E21"/>
  <c r="J54"/>
  <c r="J20"/>
  <c r="J18"/>
  <c r="E18"/>
  <c r="F76"/>
  <c r="J17"/>
  <c r="J12"/>
  <c r="J52"/>
  <c r="E7"/>
  <c r="E48"/>
  <c i="1" r="L50"/>
  <c r="AM50"/>
  <c r="AM49"/>
  <c r="L49"/>
  <c r="AM47"/>
  <c r="L47"/>
  <c r="L45"/>
  <c r="L44"/>
  <c i="2" r="BK172"/>
  <c r="J145"/>
  <c r="BK207"/>
  <c i="1" r="AS54"/>
  <c i="3" r="J189"/>
  <c r="J227"/>
  <c r="J146"/>
  <c r="BK233"/>
  <c r="BK125"/>
  <c r="J218"/>
  <c r="BK104"/>
  <c r="BK138"/>
  <c i="2" r="F37"/>
  <c r="BK243"/>
  <c r="BK161"/>
  <c r="BK237"/>
  <c r="BK219"/>
  <c r="J243"/>
  <c r="J178"/>
  <c r="J230"/>
  <c r="BK101"/>
  <c r="J172"/>
  <c r="J225"/>
  <c r="BK145"/>
  <c i="3" r="J178"/>
  <c r="J239"/>
  <c r="J138"/>
  <c r="J245"/>
  <c r="J195"/>
  <c r="BK92"/>
  <c r="J151"/>
  <c r="BK162"/>
  <c r="J184"/>
  <c r="J80"/>
  <c i="2" r="BK268"/>
  <c r="BK183"/>
  <c r="J268"/>
  <c r="J167"/>
  <c r="J124"/>
  <c r="BK156"/>
  <c r="J80"/>
  <c r="J195"/>
  <c r="BK115"/>
  <c r="J256"/>
  <c r="J207"/>
  <c r="BK137"/>
  <c r="J237"/>
  <c r="BK178"/>
  <c r="BK86"/>
  <c r="J92"/>
  <c i="3" r="F34"/>
  <c i="2" r="J262"/>
  <c r="J201"/>
  <c r="BK167"/>
  <c r="J250"/>
  <c r="BK130"/>
  <c r="BK80"/>
  <c r="J130"/>
  <c r="J219"/>
  <c r="J156"/>
  <c r="J107"/>
  <c r="BK250"/>
  <c r="BK189"/>
  <c r="J101"/>
  <c r="J183"/>
  <c r="J161"/>
  <c r="J137"/>
  <c i="3" r="BK146"/>
  <c r="J206"/>
  <c r="BK167"/>
  <c r="BK86"/>
  <c r="J212"/>
  <c r="BK201"/>
  <c r="J173"/>
  <c r="J131"/>
  <c r="BK212"/>
  <c r="BK173"/>
  <c r="J110"/>
  <c r="BK227"/>
  <c r="J156"/>
  <c r="J125"/>
  <c r="J92"/>
  <c r="BK151"/>
  <c r="BK245"/>
  <c r="BK239"/>
  <c r="J167"/>
  <c r="BK156"/>
  <c i="2" r="J213"/>
  <c r="BK201"/>
  <c r="BK195"/>
  <c r="BK92"/>
  <c r="J189"/>
  <c r="BK213"/>
  <c r="J86"/>
  <c r="BK107"/>
  <c i="3" r="J201"/>
  <c r="BK178"/>
  <c r="BK80"/>
  <c r="BK218"/>
  <c r="J162"/>
  <c r="BK195"/>
  <c i="2" r="BK225"/>
  <c r="BK256"/>
  <c r="J115"/>
  <c r="BK150"/>
  <c r="J150"/>
  <c r="BK230"/>
  <c r="BK262"/>
  <c r="BK124"/>
  <c i="3" r="BK131"/>
  <c r="BK117"/>
  <c r="BK189"/>
  <c r="J104"/>
  <c r="BK184"/>
  <c r="J233"/>
  <c r="BK110"/>
  <c r="J86"/>
  <c r="BK206"/>
  <c r="J117"/>
  <c i="2" l="1" r="T79"/>
  <c r="P79"/>
  <c i="1" r="AU55"/>
  <c i="3" r="P79"/>
  <c i="1" r="AU56"/>
  <c i="2" r="R79"/>
  <c i="3" r="BK79"/>
  <c r="J79"/>
  <c r="J59"/>
  <c r="R79"/>
  <c i="2" r="BK79"/>
  <c r="J79"/>
  <c r="J59"/>
  <c i="3" r="T79"/>
  <c r="E69"/>
  <c r="BE92"/>
  <c r="BE189"/>
  <c r="BE212"/>
  <c r="BE245"/>
  <c r="J52"/>
  <c r="F76"/>
  <c r="BE138"/>
  <c r="BE173"/>
  <c r="BE131"/>
  <c r="BE146"/>
  <c r="BE178"/>
  <c r="BE151"/>
  <c r="BE156"/>
  <c r="BE167"/>
  <c r="BE227"/>
  <c r="BE239"/>
  <c r="BE104"/>
  <c r="BE110"/>
  <c r="BE117"/>
  <c r="BE206"/>
  <c r="BE218"/>
  <c r="BE233"/>
  <c r="J54"/>
  <c r="BE125"/>
  <c r="BE162"/>
  <c r="BE195"/>
  <c r="BE80"/>
  <c r="BE86"/>
  <c r="BE184"/>
  <c r="BE201"/>
  <c i="1" r="BA56"/>
  <c i="2" r="J75"/>
  <c r="E69"/>
  <c r="BE101"/>
  <c r="BE115"/>
  <c r="BE130"/>
  <c r="BE137"/>
  <c r="F55"/>
  <c r="J73"/>
  <c r="BE80"/>
  <c r="BE124"/>
  <c r="BE150"/>
  <c r="BE167"/>
  <c r="BE243"/>
  <c r="BE86"/>
  <c r="BE92"/>
  <c r="BE161"/>
  <c r="BE183"/>
  <c r="BE213"/>
  <c r="BE250"/>
  <c r="BE256"/>
  <c r="BE145"/>
  <c r="BE172"/>
  <c r="BE201"/>
  <c r="BE225"/>
  <c r="BE262"/>
  <c r="BE107"/>
  <c r="BE156"/>
  <c r="BE189"/>
  <c r="BE195"/>
  <c r="BE219"/>
  <c r="BE237"/>
  <c r="BE268"/>
  <c r="BE178"/>
  <c r="BE207"/>
  <c r="BE230"/>
  <c i="1" r="BD55"/>
  <c i="2" r="F36"/>
  <c i="1" r="BC55"/>
  <c i="3" r="J34"/>
  <c i="1" r="AW56"/>
  <c i="2" r="J30"/>
  <c r="F35"/>
  <c i="1" r="BB55"/>
  <c i="2" r="F34"/>
  <c i="1" r="BA55"/>
  <c r="BA54"/>
  <c r="AW54"/>
  <c r="AK30"/>
  <c i="3" r="F36"/>
  <c i="1" r="BC56"/>
  <c i="3" r="F35"/>
  <c i="1" r="BB56"/>
  <c i="3" r="F37"/>
  <c i="1" r="BD56"/>
  <c r="BD54"/>
  <c r="W33"/>
  <c i="2" r="J34"/>
  <c i="1" r="AW55"/>
  <c l="1" r="AG55"/>
  <c i="3" r="J30"/>
  <c i="1" r="AG56"/>
  <c r="AG54"/>
  <c r="AK26"/>
  <c i="2" r="J33"/>
  <c i="1" r="AV55"/>
  <c r="AT55"/>
  <c r="AN55"/>
  <c r="AU54"/>
  <c r="BC54"/>
  <c r="W32"/>
  <c i="3" r="F33"/>
  <c i="1" r="AZ56"/>
  <c r="BB54"/>
  <c r="AX54"/>
  <c i="2" r="F33"/>
  <c i="1" r="AZ55"/>
  <c i="3" r="J33"/>
  <c i="1" r="AV56"/>
  <c r="AT56"/>
  <c r="AN56"/>
  <c r="W30"/>
  <c i="3" l="1" r="J39"/>
  <c i="2" r="J39"/>
  <c i="1" r="W31"/>
  <c r="AZ54"/>
  <c r="W29"/>
  <c r="AY54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<sst xmlns="http://schemas.openxmlformats.org/spreadsheetml/2006/main">
  <si>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</si>
  <si>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</si>
  <si>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</si>
  <si>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</si>
  <si>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</si>
  <si>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{8d37280f-8875-45f5-82ad-87063789612a}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</si>
  <si>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</si>
  <si>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</si>
  <si>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</si>
  <si>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</si>
  <si>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</si>
  <si>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</si>
  <si>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</si>
  <si>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</si>
  <si>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65424023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</si>
  <si>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</si>
  <si>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</si>
  <si>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skalních zářezů na trati 195 v úseku Rožmberk n. Vlt. – V. Brod.</t>
  </si>
  <si>
    <t>KSO:</t>
  </si>
  <si>
    <t>824</t>
  </si>
  <si>
    <t>CC-CZ:</t>
  </si>
  <si>
    <t>212</t>
  </si>
  <si>
    <t>Místo:</t>
  </si>
  <si>
    <t>trať 195 dle JŘ, TÚ Rožmberk n. Vlt. – V. Brod.</t>
  </si>
  <si>
    <t>Datum:</t>
  </si>
  <si>
    <t>8. 3. 2024</t>
  </si>
  <si>
    <t>Zadavatel:</t>
  </si>
  <si>
    <t>IČ:</t>
  </si>
  <si>
    <t>70994234</t>
  </si>
  <si>
    <t>Správa železnic, státní organizace, OŘ Plzeň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</si>
  <si>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</si>
  <si>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</si>
  <si>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</si>
  <si>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</si>
  <si>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</si>
  <si>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</si>
  <si>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</si>
  <si>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</si>
  <si>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</si>
  <si>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Libor Brabenec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</si>
  <si>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</si>
  <si>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</si>
  <si>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</si>
  <si>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</si>
  <si>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</si>
  <si>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</si>
  <si>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</si>
  <si>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</si>
  <si>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</si>
  <si>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</si>
  <si>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</si>
  <si>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</si>
  <si>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</si>
  <si>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</si>
  <si>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</si>
  <si>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</si>
  <si>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</si>
  <si>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</si>
  <si>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</si>
  <si>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</si>
  <si>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</si>
  <si>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</si>
  <si>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</si>
  <si>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</si>
  <si>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</si>
  <si>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</si>
  <si>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</si>
  <si>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</si>
  <si>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</si>
  <si>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</si>
  <si>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</si>
  <si>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</si>
  <si>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</si>
  <si>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</si>
  <si>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</si>
  <si>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</si>
  <si>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</si>
  <si>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</si>
  <si>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</si>
  <si>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</si>
  <si>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</si>
  <si>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01-01</t>
  </si>
  <si>
    <t>Herbertov</t>
  </si>
  <si>
    <t>STA</t>
  </si>
  <si>
    <t>1</t>
  </si>
  <si>
    <t>{cb9afc69-7b9e-41cc-8f77-4ecc854dda04}</t>
  </si>
  <si>
    <t>2</t>
  </si>
  <si>
    <t>SO 02-01</t>
  </si>
  <si>
    <t>Vyšší Brod</t>
  </si>
  <si>
    <t>{c8de1730-14a0-4264-8893-5dad4ec422ab}</t>
  </si>
  <si>
    <t>KRYCÍ LIST SOUPISU PRACÍ</t>
  </si>
  <si>
    <t>Objekt:</t>
  </si>
  <si>
    <t>SO 01-01 - Herbertov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</si>
  <si>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</si>
  <si>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</si>
  <si>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</si>
  <si>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</si>
  <si>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</si>
  <si>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</si>
  <si>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</si>
  <si>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</si>
  <si>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</si>
  <si>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</si>
  <si>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</si>
  <si>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</si>
  <si>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</si>
  <si>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</si>
  <si>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</si>
  <si>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</si>
  <si>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</si>
  <si>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</si>
  <si>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112251101</t>
  </si>
  <si>
    <t>Odstranění pařezů průměru přes 100 do 300 mm</t>
  </si>
  <si>
    <t>kus</t>
  </si>
  <si>
    <t>4</t>
  </si>
  <si>
    <t>ROZPOCET</t>
  </si>
  <si>
    <t>-2026753264</t>
  </si>
  <si>
    <t>PP</t>
  </si>
  <si>
    <t>Odstranění pařezů strojně s jejich vykopáním nebo vytrháním průměru přes 100 do 300 mm</t>
  </si>
  <si>
    <t>Online PSC</t>
  </si>
  <si>
    <t>https://podminky.urs.cz/item/CS_URS_2024_01/112251101</t>
  </si>
  <si>
    <t>P</t>
  </si>
  <si>
    <t>Poznámka k položce:_x000d_
Soubor 01 - Odstranění vegetace</t>
  </si>
  <si>
    <t>VV</t>
  </si>
  <si>
    <t>4 "odstanění stávajících pařezů po starých stromech likvidace částečně odkopáním, částečně seříznutím s terénem</t>
  </si>
  <si>
    <t>Součet</t>
  </si>
  <si>
    <t>155211112</t>
  </si>
  <si>
    <t>Odstranění vegetace ze skalních ploch horolezeckou technikou včetně stažení k zemi</t>
  </si>
  <si>
    <t>m2</t>
  </si>
  <si>
    <t>443807884</t>
  </si>
  <si>
    <t>Očištění skalních ploch horolezeckou technikou odstranění vegetace včetně stažení k zemi, odklizení na hromady na vzdálenost do 50 m nebo na naložení na dopravní prostředek keřů a stromů do průměru 10 cm</t>
  </si>
  <si>
    <t>https://podminky.urs.cz/item/CS_URS_2024_01/155211112</t>
  </si>
  <si>
    <t>431,25 "plocha dle zaměření svahu, délka svahu x délka po svahu 125*3,45 délka po svahu kde je předmětný zásah</t>
  </si>
  <si>
    <t>3</t>
  </si>
  <si>
    <t>155211122</t>
  </si>
  <si>
    <t>Očištění skalních ploch ručními nástroji (motykami, páčidly) horolezeckou technikou</t>
  </si>
  <si>
    <t>m3</t>
  </si>
  <si>
    <t>-262783494</t>
  </si>
  <si>
    <t>Očištění skalních ploch horolezeckou technikou očištění ručními nástroji motykami, páčidly</t>
  </si>
  <si>
    <t>https://podminky.urs.cz/item/CS_URS_2024_01/155211122</t>
  </si>
  <si>
    <t>Poznámka k položce:_x000d_
Soubor 02 - Očištění skalního svahu</t>
  </si>
  <si>
    <t>0,00 "hlavní sanační zásah a úprava svahu ruční očistou, hloubka zásahu až 0,35 m, výpočet dle plochy zásahu a délky profilu, zásah na ploše 705 m2</t>
  </si>
  <si>
    <t xml:space="preserve">43,50 "očistění skalního svahu vlevo km  8,248 - 8,365 580*0,25*0,3 předpokládaný celkový rozsah prací</t>
  </si>
  <si>
    <t xml:space="preserve">10,00 "očistění skalního svahu vpravo km  8,249 - 8,336 125*0,2*0,4 předpokládaný celkový rozsah prací</t>
  </si>
  <si>
    <t>10,00 "rezervní položka na dočištění a profilaci svahu dle skutečných podmínek - odborný odhad</t>
  </si>
  <si>
    <t>155211231</t>
  </si>
  <si>
    <t>Vyčištění trhlin a dutin ve skalní stěně š do 100 mm hl od 0 do 500 mm prováděné horolecky</t>
  </si>
  <si>
    <t>-1548329432</t>
  </si>
  <si>
    <t>Vyčištění trhlin nebo dutin ve skalní stěně prováděné horolezeckou technikou při šířce dutin do 100 mm, hloubky do 500 mm</t>
  </si>
  <si>
    <t>https://podminky.urs.cz/item/CS_URS_2024_01/155211231</t>
  </si>
  <si>
    <t xml:space="preserve">"vyčistění puklin a trhlin v masívu dle určení geotechnikem, odborný odhad"6,50"položka nemusí být naplněna"   </t>
  </si>
  <si>
    <t>5</t>
  </si>
  <si>
    <t>155211311</t>
  </si>
  <si>
    <t>Odtěžení nestabilních hornin ze skalních stěn horolezeckou technikou sbíječkou</t>
  </si>
  <si>
    <t>-928510514</t>
  </si>
  <si>
    <t>Odtěžení nestabilních hornin ze skalních stěn horolezeckou technikou s přehozením na vzdálenost do 3 m nebo s naložením na dopravní prostředek s použitím pneumatického nářadí</t>
  </si>
  <si>
    <t>https://podminky.urs.cz/item/CS_URS_2024_01/155211311</t>
  </si>
  <si>
    <t>Poznámka k položce:_x000d_
Soubor 03 - Odtěžení bloků</t>
  </si>
  <si>
    <t>"odtěžení dle určení PD a geotechnika na místě v rozsahu 50% z celkového množství prací" 0</t>
  </si>
  <si>
    <t>"odtěžení bloků pravá strana" (0,15+0,25+0,05+0,1)*0,5</t>
  </si>
  <si>
    <t>"odtěžení bloků levá strana"(0,7+0,65+0,35+2,1+1,1+3,15+2,11+0,4+0,6+1,75+0,65+0,3+0,2+1,1+0,9+0,3+0,5+1,7+4,3+2,2+4,55+0,5+0,5)*0,5</t>
  </si>
  <si>
    <t>6</t>
  </si>
  <si>
    <t>155211313</t>
  </si>
  <si>
    <t>Odtěžení nestabilních hornin ze skalních stěn horolezeckou technikou hydraulickými klíny</t>
  </si>
  <si>
    <t>-811368014</t>
  </si>
  <si>
    <t>Odtěžení nestabilních hornin ze skalních stěn horolezeckou technikou s přehozením na vzdálenost do 3 m nebo s naložením na dopravní prostředek hydraulickými klíny</t>
  </si>
  <si>
    <t>https://podminky.urs.cz/item/CS_URS_2024_01/155211313</t>
  </si>
  <si>
    <t>"odtěžení bloků levá strana" (0,7+0,65+0,35+2,1+1,1+3,15+2,11+0,4+0,6+1,75+0,65+0,3+0,2+1,1+0,9+0,3+0,5+1,7+4,3+2,2+4,55+0,5+0,5)*0,5</t>
  </si>
  <si>
    <t>"druhotné rozpojování bloků, 20% z celkového množství" 0,2*31,16</t>
  </si>
  <si>
    <t>7</t>
  </si>
  <si>
    <t>155212114</t>
  </si>
  <si>
    <t>Vrty do skalních stěn vrtacími kladivy D do 56 mm hornina tř. III a IV prováděné horolezeckou technikou</t>
  </si>
  <si>
    <t>m</t>
  </si>
  <si>
    <t>-1490517633</t>
  </si>
  <si>
    <t>Vrty do skalních stěn prováděné horolezeckou technikou hloubky do 5 m přenosnými vrtacími kladivy průměru do 56 mm, v hornině tř. III a IV</t>
  </si>
  <si>
    <t>https://podminky.urs.cz/item/CS_URS_2024_01/155212114</t>
  </si>
  <si>
    <t>Poznámka k položce:_x000d_
Soubor 04 - Zajištění svahu speciálními sítěmi</t>
  </si>
  <si>
    <t>"vrty pro kotevní prvky, délka vrtu 2,8 m" 71*2,8</t>
  </si>
  <si>
    <t>8</t>
  </si>
  <si>
    <t>155213113</t>
  </si>
  <si>
    <t>Trn z oceli pro sítě bez oka D přes 26 do 32 mm l do 3 m zainjektovaný cementovou maltou prováděný horolezecky</t>
  </si>
  <si>
    <t>-751823761</t>
  </si>
  <si>
    <t>Trny z oceli prováděné horolezeckou technikou bez oka z celozávitové oceli pro uchycení sítí zainjektované cementovou maltou délky do 3 m, průměru přes 26 do 32 mm</t>
  </si>
  <si>
    <t>https://podminky.urs.cz/item/CS_URS_2024_01/155213113</t>
  </si>
  <si>
    <t>"trny CKT S670H pr. 30 mm,dl. 3 m 10+15+5 kotvení lokálních bloků a struktur" 30</t>
  </si>
  <si>
    <t>"trny CKT S670H pr. 30 mm,dl. 3 m 15+18+8 kotvení lanových sítí 1 ks/ 6,25 m2" 41</t>
  </si>
  <si>
    <t>9</t>
  </si>
  <si>
    <t>155214111</t>
  </si>
  <si>
    <t>Montáž ocelové sítě na skalní stěnu prováděná horolezeckou technikou</t>
  </si>
  <si>
    <t>-1983574301</t>
  </si>
  <si>
    <t>Síťování skalních stěn prováděné horolezeckou technikou montáž pásů ocelové sítě</t>
  </si>
  <si>
    <t>https://podminky.urs.cz/item/CS_URS_2024_01/155214111</t>
  </si>
  <si>
    <t>"montáž ocelových sítí ve skalní stěně, vlevo km 8,253-8,258 a 8,270-8,280" 18+54</t>
  </si>
  <si>
    <t>"montáž ocelových sítí ve skalní stěně, vlevo km 8,285-8,290 a 8,295-8,305" 36+54</t>
  </si>
  <si>
    <t>"montáž ocelových sítí ve skalní stěně, vlevo km 8,355-8,339" 36</t>
  </si>
  <si>
    <t>10</t>
  </si>
  <si>
    <t>M</t>
  </si>
  <si>
    <t>R31319130</t>
  </si>
  <si>
    <t>Speciální lanová síť s okem pr. 130 mm</t>
  </si>
  <si>
    <t>-1719753091</t>
  </si>
  <si>
    <t xml:space="preserve">Poznámka k položce:_x000d_
"specifikace sítě s polokruhovými oky: pr. 130 mm, typ sítě 7,5/135, hlavní lano pr. 7,5 mm,  počet ok na bm šířky/délky 7,8/8,3, obvodové lano pr. 10 mm. Počet ok na bm 7,8/8,3 (vodorovně/svisle). Pevnost sítí min. 386 kN/m"0_x000d_
"specifikace uvedena v E.1 Souhrnná technická práva, kapitola 23.9 Specifikace materiálu"_x000d_
</t>
  </si>
  <si>
    <t>"dodání specifikovaných sítí na stavbu s technologickým koeficientem 1,2"198*1,2"zaokrouhlenona celé desítky m2"+2,4</t>
  </si>
  <si>
    <t>11</t>
  </si>
  <si>
    <t>155214212</t>
  </si>
  <si>
    <t>Montáž ocelového lana D přes 10 mm pro uchycení sítí prováděná horolezeckou technikou</t>
  </si>
  <si>
    <t>505737268</t>
  </si>
  <si>
    <t>Síťování skalních stěn prováděné horolezeckou technikou montáž ocelového lana pro uchycení sítě průměru přes 10 mm</t>
  </si>
  <si>
    <t>https://podminky.urs.cz/item/CS_URS_2024_01/155214212</t>
  </si>
  <si>
    <t xml:space="preserve">"montáž obvodového a stabilizačního lana sítí a bloků"205   </t>
  </si>
  <si>
    <t>31452113</t>
  </si>
  <si>
    <t>lano ocelové šestipramenné Pz+PVC 6x19 drátů D 12,5/14,5mm</t>
  </si>
  <si>
    <t>-988152756</t>
  </si>
  <si>
    <t xml:space="preserve">"dodání ocelových lan dle specifikace, koeficient dodávky 1,2" 205*1,2   </t>
  </si>
  <si>
    <t>13</t>
  </si>
  <si>
    <t>789324210</t>
  </si>
  <si>
    <t>Zhotovení nátěru ocelových konstrukcí třídy IV dvousložkového základního tl do 40 µm</t>
  </si>
  <si>
    <t>-1595513485</t>
  </si>
  <si>
    <t>Zhotovení nátěru ocelových konstrukcí třídy IV dvousložkového základního, tloušťky do 40 μm</t>
  </si>
  <si>
    <t>https://podminky.urs.cz/item/CS_URS_2024_01/789324210</t>
  </si>
  <si>
    <t>"vrchní nátěr všech kotevních prvků včetně matek a podložek" (0,2*0,2*2+0,01+0,0125)*(85)</t>
  </si>
  <si>
    <t>14</t>
  </si>
  <si>
    <t>24629111</t>
  </si>
  <si>
    <t>hmota nátěrová PUR základní na ocelové konstrukce</t>
  </si>
  <si>
    <t>kg</t>
  </si>
  <si>
    <t>1635086545</t>
  </si>
  <si>
    <t>"8,713 m2 * 0,5 kg/m 8,713*0,5 = 4,357, odstín RAL 9005" 8,713*0,5</t>
  </si>
  <si>
    <t>15</t>
  </si>
  <si>
    <t>789324221</t>
  </si>
  <si>
    <t>Zhotovení nátěru ocelových konstrukcí třídy IV dvousložkového krycího (vrchního) tl do 80 µm</t>
  </si>
  <si>
    <t>787201312</t>
  </si>
  <si>
    <t>Zhotovení nátěru ocelových konstrukcí třídy IV dvousložkového krycího (vrchního), tloušťky do 80 μm</t>
  </si>
  <si>
    <t>https://podminky.urs.cz/item/CS_URS_2024_01/789324221</t>
  </si>
  <si>
    <t>16</t>
  </si>
  <si>
    <t>24613582</t>
  </si>
  <si>
    <t>hmota nátěrová PUR krycí (email) na kovy</t>
  </si>
  <si>
    <t>1138079171</t>
  </si>
  <si>
    <t>"specifikovaná barva RAL 9005, nátěr matný, koeficient množství na konečné nátěry" 1,1*4,357</t>
  </si>
  <si>
    <t>17</t>
  </si>
  <si>
    <t>153271123</t>
  </si>
  <si>
    <t>Kotvičky pro výztuž stříkaného betonu do malty hl přes 0,2 do 0,4 m z oceli BSt 500 D přes 16 do 20 mm</t>
  </si>
  <si>
    <t>-342820504</t>
  </si>
  <si>
    <t>Kotvičky pro výztuž stříkaného betonu z betonářské oceli BSt 500 do malty hloubky přes 200 do 400 mm, průměru přes 16 do 20 mm</t>
  </si>
  <si>
    <t>https://podminky.urs.cz/item/CS_URS_2024_01/153271123</t>
  </si>
  <si>
    <t>Poznámka k položce:_x000d_
Soubor 05 - Lokální sanace vyzdívkami</t>
  </si>
  <si>
    <t xml:space="preserve">"předpokládané množství kotvení SB k masivu cca 3 ks na m2"(5*3)+5"položka nemusí být naplněna"   </t>
  </si>
  <si>
    <t>18</t>
  </si>
  <si>
    <t>153211005</t>
  </si>
  <si>
    <t>Zřízení stříkaného betonu tl přes 200 do 250 mm skalních a poloskalních ploch</t>
  </si>
  <si>
    <t>-246921692</t>
  </si>
  <si>
    <t>Zřízení stříkaného betonu skalních a poloskalních ploch průměrné tloušťky přes 200 do 250 mm</t>
  </si>
  <si>
    <t>https://podminky.urs.cz/item/CS_URS_2024_01/153211005</t>
  </si>
  <si>
    <t xml:space="preserve">"předpokládaná plocha lokálního zajištění "5"položka nemusí být naplněna"   </t>
  </si>
  <si>
    <t>19</t>
  </si>
  <si>
    <t>985511113</t>
  </si>
  <si>
    <t>Stříkaný beton stěn ze suché směsi pevnosti min. 25 MPa tl 50 mm</t>
  </si>
  <si>
    <t>-1986672137</t>
  </si>
  <si>
    <t>Stříkaný beton ze suché směsi pevnosti v tlaku min. 25 MPa (tř. R3) stěn, jedné vrstvy tloušťky 50 mm</t>
  </si>
  <si>
    <t>https://podminky.urs.cz/item/CS_URS_2024_01/985511113</t>
  </si>
  <si>
    <t xml:space="preserve">"předpokládaná plocha lokálního zajištění"5"položka nemusí být naplněna"   </t>
  </si>
  <si>
    <t>20</t>
  </si>
  <si>
    <t>985511119</t>
  </si>
  <si>
    <t>Příplatek ke stříkanému betonu stěn ze suché směsi pevnosti min. 25 MPa ZKD 10 mm</t>
  </si>
  <si>
    <t>-50124233</t>
  </si>
  <si>
    <t>Stříkaný beton ze suché směsi pevnosti v tlaku min. 25 MPa (tř. R3) Příplatek k cenám za každých dalších i započatých 10 mm tloušťky</t>
  </si>
  <si>
    <t>https://podminky.urs.cz/item/CS_URS_2024_01/985511119</t>
  </si>
  <si>
    <t xml:space="preserve">"provedení dalších 50 mm"5*5 "položka nemusí být naplněna"   </t>
  </si>
  <si>
    <t>311214121</t>
  </si>
  <si>
    <t>Zdivo z pravidelných kamenů na sucho objem jednoho kamene do 0,02 m3</t>
  </si>
  <si>
    <t>843352225</t>
  </si>
  <si>
    <t>Zdivo nadzákladové z lomového kamene štípaného nebo ručně vybíraného na sucho z pravidelných kamenů objemu 1 kusu kamene do 0,02 m3</t>
  </si>
  <si>
    <t>https://podminky.urs.cz/item/CS_URS_2024_01/311214121</t>
  </si>
  <si>
    <t xml:space="preserve">"předpokládaný lokální rozsah podezdívky"2"položka nemusí být naplněna"   </t>
  </si>
  <si>
    <t>22</t>
  </si>
  <si>
    <t>311214911</t>
  </si>
  <si>
    <t>Příplatek k cenám zdění zdiva z kamene na sucho za jednostranné lícování zdiva</t>
  </si>
  <si>
    <t>1290004397</t>
  </si>
  <si>
    <t>Zdivo nadzákladové z lomového kamene štípaného nebo ručně vybíraného na sucho Příplatek k cenám za lícování zdiva jednostranné</t>
  </si>
  <si>
    <t>https://podminky.urs.cz/item/CS_URS_2024_01/311214911</t>
  </si>
  <si>
    <t>23</t>
  </si>
  <si>
    <t>311214111</t>
  </si>
  <si>
    <t>Zdivo z nepravidelných kamenů na sucho objem jednoho kamene do 0,02 m3</t>
  </si>
  <si>
    <t>-999466515</t>
  </si>
  <si>
    <t>Zdivo nadzákladové z lomového kamene štípaného nebo ručně vybíraného na sucho z nepravidelných kamenů objemu 1 kusu kamene do 0,02 m3</t>
  </si>
  <si>
    <t>https://podminky.urs.cz/item/CS_URS_2024_01/311214111</t>
  </si>
  <si>
    <t xml:space="preserve">"realizace zakládky zdi, předpokládaný rozsah"0,6"položka nemusí být naplněna"   </t>
  </si>
  <si>
    <t>24</t>
  </si>
  <si>
    <t>58380762</t>
  </si>
  <si>
    <t>kámen lomový pro zdivo kyklopské tl 20cm</t>
  </si>
  <si>
    <t>1449528359</t>
  </si>
  <si>
    <t xml:space="preserve">"kámen k dodání pro vyzdívky"2,5   </t>
  </si>
  <si>
    <t>25</t>
  </si>
  <si>
    <t>122151103</t>
  </si>
  <si>
    <t>Odkopávky a prokopávky nezapažené v hornině třídy těžitelnosti I skupiny 1 a 2 objem do 100 m3 strojně</t>
  </si>
  <si>
    <t>1833760354</t>
  </si>
  <si>
    <t>Odkopávky a prokopávky nezapažené strojně v hornině třídy těžitelnosti I skupiny 1 a 2 přes 50 do 100 m3</t>
  </si>
  <si>
    <t>https://podminky.urs.cz/item/CS_URS_2024_01/122151103</t>
  </si>
  <si>
    <t>Poznámka k položce:_x000d_
Soubor 10 - Přesuny hmot</t>
  </si>
  <si>
    <t>"odtěžení suti z očištění svahu a dolamování"63,5+15,580+21,812</t>
  </si>
  <si>
    <t>"obnova akumulačního prostoru, reprofilace"151*0,6*0,15"délka, šířka, mocnost"</t>
  </si>
  <si>
    <t>26</t>
  </si>
  <si>
    <t>167151102</t>
  </si>
  <si>
    <t>Nakládání výkopku z hornin třídy těžitelnosti II skupiny 4 a 5 do 100 m3</t>
  </si>
  <si>
    <t>-471876225</t>
  </si>
  <si>
    <t>Nakládání, skládání a překládání neulehlého výkopku nebo sypaniny strojně nakládání, množství do 100 m3, z horniny třídy těžitelnosti II, skupiny 4 a 5</t>
  </si>
  <si>
    <t>https://podminky.urs.cz/item/CS_URS_2024_01/167151102</t>
  </si>
  <si>
    <t xml:space="preserve">"nakládání na pracovní vozík, položky odkopávek"114,482"překládání na nákladní vozy"*2   </t>
  </si>
  <si>
    <t>27</t>
  </si>
  <si>
    <t>997002511</t>
  </si>
  <si>
    <t>Vodorovné přemístění suti a vybouraných hmot bez naložení ale se složením a urovnáním do 1 km</t>
  </si>
  <si>
    <t>t</t>
  </si>
  <si>
    <t>-711382411</t>
  </si>
  <si>
    <t>Vodorovné přemístění suti a vybouraných hmot bez naložení, se složením a hrubým urovnáním na vzdálenost do 1 km</t>
  </si>
  <si>
    <t>https://podminky.urs.cz/item/CS_URS_2024_01/997002511</t>
  </si>
  <si>
    <t xml:space="preserve">"předpoklad uložení 25 km"0   </t>
  </si>
  <si>
    <t xml:space="preserve">"vodorovný přesun vytěžených hmot ze všech odkopávek"(114,482)*1,85"objemová hmotnost výkopku s nakypřením"   </t>
  </si>
  <si>
    <t>28</t>
  </si>
  <si>
    <t>997002519</t>
  </si>
  <si>
    <t>Příplatek ZKD 1 km přemístění suti a vybouraných hmot</t>
  </si>
  <si>
    <t>963732365</t>
  </si>
  <si>
    <t>Vodorovné přemístění suti a vybouraných hmot bez naložení, se složením a hrubým urovnáním Příplatek k ceně za každý další započatý 1 km přes 1 km</t>
  </si>
  <si>
    <t>https://podminky.urs.cz/item/CS_URS_2024_01/997002519</t>
  </si>
  <si>
    <t xml:space="preserve">"příplatek za přesun do vzdálenosti 25 km" 211,792*25"předpokládaná dopravní vzdálenost na skládku"   </t>
  </si>
  <si>
    <t>29</t>
  </si>
  <si>
    <t>171201231</t>
  </si>
  <si>
    <t>Poplatek za uložení zeminy a kamení na recyklační skládce (skládkovné) kód odpadu 17 05 04</t>
  </si>
  <si>
    <t>-417605559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</si>
  <si>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</si>
  <si>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</si>
  <si>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"poplatek za skládkovné neznečištěné zeminy a suti z odkopávek" 114,482*1,85</t>
  </si>
  <si>
    <t>30</t>
  </si>
  <si>
    <t>032002000</t>
  </si>
  <si>
    <t>Vybavení staveniště</t>
  </si>
  <si>
    <t>soub</t>
  </si>
  <si>
    <t>2049213011</t>
  </si>
  <si>
    <t>https://podminky.urs.cz/item/CS_URS_2024_01/032002000</t>
  </si>
  <si>
    <t xml:space="preserve">Poznámka k položce:_x000d_
Soubor 11 - Všeobecné práce   _x000d_
Specifikace položení ochranné geotextilie a ochranných desek dle Technické zprávy a požadavků správce trati</t>
  </si>
  <si>
    <t xml:space="preserve">"Zabezpečení a ochrana stavby při sanačních pracích proti znečistění svršku - dle upřesnění správce" 1   </t>
  </si>
  <si>
    <t>31</t>
  </si>
  <si>
    <t>034002000</t>
  </si>
  <si>
    <t>Zabezpečení staveniště</t>
  </si>
  <si>
    <t>-1170235657</t>
  </si>
  <si>
    <t>https://podminky.urs.cz/item/CS_URS_2024_01/034002000</t>
  </si>
  <si>
    <t xml:space="preserve">Poznámka k položce:_x000d_
Soubor 11 - Všeobecné práce   _x000d_
Nezbytné požadavky na práce v dopravní cestě a přístupu na stavbu a zajištění BOZP</t>
  </si>
  <si>
    <t xml:space="preserve">"ohraničení staveniště a ochrana stávajícího povrchu plochy netkanou geotextilií či dle dohody se správcem, úklid staveniště"250   </t>
  </si>
  <si>
    <t>SO 02-01 - Vyšší Brod</t>
  </si>
  <si>
    <t>-113930793</t>
  </si>
  <si>
    <t xml:space="preserve">"odstanění stávajících pařezů po starých stromech a kořenový systém ve skalním svahu"6"likvidace částečně odkopáním, částečně seříznutím s terénem" </t>
  </si>
  <si>
    <t>1892717908</t>
  </si>
  <si>
    <t xml:space="preserve">"plocha dle zaměření svahu 850 m2, celková plocha zásahu 40%" 850*0,4   </t>
  </si>
  <si>
    <t>-1852370100</t>
  </si>
  <si>
    <t>"hlavní sanační zásah a úprava svahu ruční očistou, hloubka zásahu až 0,6 m, výpočet dle plochy zásahu a délky profilu, zásah na ploše 430 m2"0</t>
  </si>
  <si>
    <t>"očistění skalního svahu v rozsahu do 0,05 m, max. 20% plocha"430*0,05*0,2</t>
  </si>
  <si>
    <t>"očistění skalního svahu v rozsahu do 0,15 m, max. 20% plocha"430*0,15*0,2</t>
  </si>
  <si>
    <t>"očistění skalního svahu v rozsahu do 0,20 m, max. 5% plocha"430*0,2*0,05</t>
  </si>
  <si>
    <t>"očistění skalního svahu v rozsahu do 0,35 m, max. 30% plocha"430*0,35*0,3</t>
  </si>
  <si>
    <t>"očistění skalního svahu v rozsahu do 0,6 m, max. 5% plocha"430*0,6*0,05</t>
  </si>
  <si>
    <t>"rezervní položka na dočištění a profilaci svahu dle skutečných podmínek - odborný odhad" 5</t>
  </si>
  <si>
    <t>213731687</t>
  </si>
  <si>
    <t xml:space="preserve">"vyčistění puklin a trhlin v masívu dle určení geotechnikem, odborný odhad"3,50"položka nemusí být naplněna"   </t>
  </si>
  <si>
    <t>-1504249696</t>
  </si>
  <si>
    <t>"odtěžení dle určení PD a geotechnika na místě v rozsahu 50% z celkového množství prací"0</t>
  </si>
  <si>
    <t>"odtěžení bloků"(0,6+0,9+1,1+0,35+0,4+0,55+0,3+0,4+0,3+0,6+0,4+2,4+0,7+1,3+2,7+2,2+0,6+2,15+0,25+0,3+0,4+0,25)*0,5</t>
  </si>
  <si>
    <t>-1731461906</t>
  </si>
  <si>
    <t>"druhotné rozpojování bloků, 5% z celkového množství"0,05*20</t>
  </si>
  <si>
    <t>181907777</t>
  </si>
  <si>
    <t xml:space="preserve">"vrty pro kotevní prvky, délka vrtu 2,8 m" 61*2,8   </t>
  </si>
  <si>
    <t>-32047637</t>
  </si>
  <si>
    <t>"trny CKT S670H pr. 30 mm,dl. 3 m kotvení lokálních bloků a struktur"17</t>
  </si>
  <si>
    <t>"trny CKT S670H pr. 30 mm, dl. 3 m"(156/4)+5"kotvení lanových sítí 1 ks/ 4 m2"</t>
  </si>
  <si>
    <t>-941580946</t>
  </si>
  <si>
    <t>"montáž ocelových sítí ve skalní stěně km 11,300-11,308" 72</t>
  </si>
  <si>
    <t>"montáž ocelových sítí ve skalní stěně km 11,312-11,318" 48</t>
  </si>
  <si>
    <t>"montáž ocelových sítí ve skalní stěně km 11,341-11,346" 36</t>
  </si>
  <si>
    <t>-1533606928</t>
  </si>
  <si>
    <t xml:space="preserve">Poznámka k položce:_x000d_
"specifikace sítě s polokruhovými oky: pr. 130 mm, typ sítě 7,5/135, hlavní lano pr. 7,5 mm,  počet ok na bm šířky/délky 7,8/8,3, obvodové lano pr. 10 mm. Počet ok na bm 7,8/8,3 (vodorovně/svisle). Pevnost sítí min. 386 kN/m"0_x000d_
"specifikace uvedena v E.1 Souhrnná technická práva, kapitola 23.9 Specifikace materiálu"</t>
  </si>
  <si>
    <t xml:space="preserve">"dodání specifikovaných sítí na stavbu s technologickým koeficientem 1,2"156*1,2"zaokrouhlenona celé desítky m2"+2,8   </t>
  </si>
  <si>
    <t>31319114</t>
  </si>
  <si>
    <t>síť na skálu s oky 60x80mm povrch galfan s poplastováním 50x2m</t>
  </si>
  <si>
    <t>464193840</t>
  </si>
  <si>
    <t>Poznámka k položce:_x000d_
Soubor 04 - Zajištění svahu speciálními sítěmi_x000d_
"specifikace uvedena v E.1 Souhrnná technická práva, kapitola 23.9 Specifikace materiálu"</t>
  </si>
  <si>
    <t>1128569398</t>
  </si>
  <si>
    <t xml:space="preserve">"montáž obvodového a stabilizačního lana sítí a bloků"175   </t>
  </si>
  <si>
    <t>-1094604996</t>
  </si>
  <si>
    <t xml:space="preserve">"dodání ocelových lan dle specifikace, koeficient dodávky 1,2"175*1,2   </t>
  </si>
  <si>
    <t>1073091542</t>
  </si>
  <si>
    <t>"vrchní nátěr všech kotevních prvků včetně matek a podložek" (0,2*0,2*2+0,01+0,0125)*(61)</t>
  </si>
  <si>
    <t>-859360865</t>
  </si>
  <si>
    <t>"6,253 m2 * 0,5 kg/m 6,253*0,5 odstín RAL 9005" 6,253*0,5</t>
  </si>
  <si>
    <t>1046456508</t>
  </si>
  <si>
    <t>"vrchní nátěr všech kotevních prvků včetně matek a podložek"(0,2*0,2*2+0,01+0,0125)*(61)</t>
  </si>
  <si>
    <t>-1267163166</t>
  </si>
  <si>
    <t>"specifikovaná barva RAL 9005, nátěr matný, koeficient množství na konečné nátěry "1,1*3,127</t>
  </si>
  <si>
    <t>2126606145</t>
  </si>
  <si>
    <t>466328791</t>
  </si>
  <si>
    <t>-647183061</t>
  </si>
  <si>
    <t>463211111</t>
  </si>
  <si>
    <t>Rovnanina z lomového kamene s vyklínováním spár a dutin úlomky kamene</t>
  </si>
  <si>
    <t>-1976964401</t>
  </si>
  <si>
    <t>Rovnanina z lomového kamene neopracovaného tříděného pro všechny tloušťky rovnaniny, bez vypracování líce s vyklínování spár a dutin úlomky z kamene</t>
  </si>
  <si>
    <t>https://podminky.urs.cz/item/CS_URS_2024_01/463211111</t>
  </si>
  <si>
    <t>"rovnanina v km 11,275-12,285, z místně vytěženého materiálu"10</t>
  </si>
  <si>
    <t>463215111</t>
  </si>
  <si>
    <t>Rovnanina z lomového kamene netříděného</t>
  </si>
  <si>
    <t>-594350687</t>
  </si>
  <si>
    <t>Rovnanina z lomového kamene neupraveného, netříděného</t>
  </si>
  <si>
    <t>https://podminky.urs.cz/item/CS_URS_2024_01/463215111</t>
  </si>
  <si>
    <t xml:space="preserve">"rovnanina v km 11,345-11,360, z místně vytěženého materiálu" 5   </t>
  </si>
  <si>
    <t>-1594728118</t>
  </si>
  <si>
    <t>"odtěžení suti z očištění svahu a dolamování"84,550+9,575+10,575</t>
  </si>
  <si>
    <t>"obnova akumulačního prostoru, reprofilace 11,246-11,322"76*0,65*0,15"délka, šířka, mocnost"</t>
  </si>
  <si>
    <t>"obnova akumulačního prostoru, reprofilace 11,323-11,363 "40*0,75*0,20"délka, šířka, mocnost"</t>
  </si>
  <si>
    <t>"odkopy a úprava podkladu v km 11,240-11,250; 11,345-11,363"43*0,5+28*0,5"délka, šířka, mocnost"</t>
  </si>
  <si>
    <t>162432511</t>
  </si>
  <si>
    <t>Vodorovné přemístění výkopku do 2000 m pracovním vlakem</t>
  </si>
  <si>
    <t>-730122619</t>
  </si>
  <si>
    <t>Vodorovné přemístění výkopku pracovním vlakem bez naložení výkopku, avšak s jeho vyložením, pro jakoukoliv třídu těžitelnosti, na vzdálenost do 2 000 m</t>
  </si>
  <si>
    <t>https://podminky.urs.cz/item/CS_URS_2024_01/162432511</t>
  </si>
  <si>
    <t xml:space="preserve">"přemístění odkopů na místo uložení na stavbě"153,610*1,85   </t>
  </si>
  <si>
    <t>1443090514</t>
  </si>
  <si>
    <t xml:space="preserve">"nakládání na pracovní vozík, položky odkopávek"153,610   </t>
  </si>
  <si>
    <t>-1470993325</t>
  </si>
  <si>
    <t xml:space="preserve">"Zabezpečení a ochrana stavby při sanačních pracích proti znečistění svršku - dle upřesnění správce"1   </t>
  </si>
  <si>
    <t>2120158989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</si>
</sst>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2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33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7" fillId="0" borderId="19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2251101" TargetMode="External" /><Relationship Id="rId2" Type="http://schemas.openxmlformats.org/officeDocument/2006/relationships/hyperlink" Target="https://podminky.urs.cz/item/CS_URS_2024_01/155211112" TargetMode="External" /><Relationship Id="rId3" Type="http://schemas.openxmlformats.org/officeDocument/2006/relationships/hyperlink" Target="https://podminky.urs.cz/item/CS_URS_2024_01/155211122" TargetMode="External" /><Relationship Id="rId4" Type="http://schemas.openxmlformats.org/officeDocument/2006/relationships/hyperlink" Target="https://podminky.urs.cz/item/CS_URS_2024_01/155211231" TargetMode="External" /><Relationship Id="rId5" Type="http://schemas.openxmlformats.org/officeDocument/2006/relationships/hyperlink" Target="https://podminky.urs.cz/item/CS_URS_2024_01/155211311" TargetMode="External" /><Relationship Id="rId6" Type="http://schemas.openxmlformats.org/officeDocument/2006/relationships/hyperlink" Target="https://podminky.urs.cz/item/CS_URS_2024_01/155211313" TargetMode="External" /><Relationship Id="rId7" Type="http://schemas.openxmlformats.org/officeDocument/2006/relationships/hyperlink" Target="https://podminky.urs.cz/item/CS_URS_2024_01/155212114" TargetMode="External" /><Relationship Id="rId8" Type="http://schemas.openxmlformats.org/officeDocument/2006/relationships/hyperlink" Target="https://podminky.urs.cz/item/CS_URS_2024_01/155213113" TargetMode="External" /><Relationship Id="rId9" Type="http://schemas.openxmlformats.org/officeDocument/2006/relationships/hyperlink" Target="https://podminky.urs.cz/item/CS_URS_2024_01/155214111" TargetMode="External" /><Relationship Id="rId10" Type="http://schemas.openxmlformats.org/officeDocument/2006/relationships/hyperlink" Target="https://podminky.urs.cz/item/CS_URS_2024_01/155214212" TargetMode="External" /><Relationship Id="rId11" Type="http://schemas.openxmlformats.org/officeDocument/2006/relationships/hyperlink" Target="https://podminky.urs.cz/item/CS_URS_2024_01/789324210" TargetMode="External" /><Relationship Id="rId12" Type="http://schemas.openxmlformats.org/officeDocument/2006/relationships/hyperlink" Target="https://podminky.urs.cz/item/CS_URS_2024_01/789324221" TargetMode="External" /><Relationship Id="rId13" Type="http://schemas.openxmlformats.org/officeDocument/2006/relationships/hyperlink" Target="https://podminky.urs.cz/item/CS_URS_2024_01/153271123" TargetMode="External" /><Relationship Id="rId14" Type="http://schemas.openxmlformats.org/officeDocument/2006/relationships/hyperlink" Target="https://podminky.urs.cz/item/CS_URS_2024_01/153211005" TargetMode="External" /><Relationship Id="rId15" Type="http://schemas.openxmlformats.org/officeDocument/2006/relationships/hyperlink" Target="https://podminky.urs.cz/item/CS_URS_2024_01/985511113" TargetMode="External" /><Relationship Id="rId16" Type="http://schemas.openxmlformats.org/officeDocument/2006/relationships/hyperlink" Target="https://podminky.urs.cz/item/CS_URS_2024_01/985511119" TargetMode="External" /><Relationship Id="rId17" Type="http://schemas.openxmlformats.org/officeDocument/2006/relationships/hyperlink" Target="https://podminky.urs.cz/item/CS_URS_2024_01/311214121" TargetMode="External" /><Relationship Id="rId18" Type="http://schemas.openxmlformats.org/officeDocument/2006/relationships/hyperlink" Target="https://podminky.urs.cz/item/CS_URS_2024_01/311214911" TargetMode="External" /><Relationship Id="rId19" Type="http://schemas.openxmlformats.org/officeDocument/2006/relationships/hyperlink" Target="https://podminky.urs.cz/item/CS_URS_2024_01/311214111" TargetMode="External" /><Relationship Id="rId20" Type="http://schemas.openxmlformats.org/officeDocument/2006/relationships/hyperlink" Target="https://podminky.urs.cz/item/CS_URS_2024_01/122151103" TargetMode="External" /><Relationship Id="rId21" Type="http://schemas.openxmlformats.org/officeDocument/2006/relationships/hyperlink" Target="https://podminky.urs.cz/item/CS_URS_2024_01/167151102" TargetMode="External" /><Relationship Id="rId22" Type="http://schemas.openxmlformats.org/officeDocument/2006/relationships/hyperlink" Target="https://podminky.urs.cz/item/CS_URS_2024_01/997002511" TargetMode="External" /><Relationship Id="rId23" Type="http://schemas.openxmlformats.org/officeDocument/2006/relationships/hyperlink" Target="https://podminky.urs.cz/item/CS_URS_2024_01/997002519" TargetMode="External" /><Relationship Id="rId24" Type="http://schemas.openxmlformats.org/officeDocument/2006/relationships/hyperlink" Target="https://podminky.urs.cz/item/CS_URS_2024_01/171201231" TargetMode="External" /><Relationship Id="rId25" Type="http://schemas.openxmlformats.org/officeDocument/2006/relationships/hyperlink" Target="https://podminky.urs.cz/item/CS_URS_2024_01/032002000" TargetMode="External" /><Relationship Id="rId26" Type="http://schemas.openxmlformats.org/officeDocument/2006/relationships/hyperlink" Target="https://podminky.urs.cz/item/CS_URS_2024_01/034002000" TargetMode="External" /><Relationship Id="rId2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2251101" TargetMode="External" /><Relationship Id="rId2" Type="http://schemas.openxmlformats.org/officeDocument/2006/relationships/hyperlink" Target="https://podminky.urs.cz/item/CS_URS_2024_01/155211112" TargetMode="External" /><Relationship Id="rId3" Type="http://schemas.openxmlformats.org/officeDocument/2006/relationships/hyperlink" Target="https://podminky.urs.cz/item/CS_URS_2024_01/155211122" TargetMode="External" /><Relationship Id="rId4" Type="http://schemas.openxmlformats.org/officeDocument/2006/relationships/hyperlink" Target="https://podminky.urs.cz/item/CS_URS_2024_01/155211231" TargetMode="External" /><Relationship Id="rId5" Type="http://schemas.openxmlformats.org/officeDocument/2006/relationships/hyperlink" Target="https://podminky.urs.cz/item/CS_URS_2024_01/155211311" TargetMode="External" /><Relationship Id="rId6" Type="http://schemas.openxmlformats.org/officeDocument/2006/relationships/hyperlink" Target="https://podminky.urs.cz/item/CS_URS_2024_01/155211313" TargetMode="External" /><Relationship Id="rId7" Type="http://schemas.openxmlformats.org/officeDocument/2006/relationships/hyperlink" Target="https://podminky.urs.cz/item/CS_URS_2024_01/155212114" TargetMode="External" /><Relationship Id="rId8" Type="http://schemas.openxmlformats.org/officeDocument/2006/relationships/hyperlink" Target="https://podminky.urs.cz/item/CS_URS_2024_01/155213113" TargetMode="External" /><Relationship Id="rId9" Type="http://schemas.openxmlformats.org/officeDocument/2006/relationships/hyperlink" Target="https://podminky.urs.cz/item/CS_URS_2024_01/155214111" TargetMode="External" /><Relationship Id="rId10" Type="http://schemas.openxmlformats.org/officeDocument/2006/relationships/hyperlink" Target="https://podminky.urs.cz/item/CS_URS_2024_01/155214212" TargetMode="External" /><Relationship Id="rId11" Type="http://schemas.openxmlformats.org/officeDocument/2006/relationships/hyperlink" Target="https://podminky.urs.cz/item/CS_URS_2024_01/789324210" TargetMode="External" /><Relationship Id="rId12" Type="http://schemas.openxmlformats.org/officeDocument/2006/relationships/hyperlink" Target="https://podminky.urs.cz/item/CS_URS_2024_01/789324221" TargetMode="External" /><Relationship Id="rId13" Type="http://schemas.openxmlformats.org/officeDocument/2006/relationships/hyperlink" Target="https://podminky.urs.cz/item/CS_URS_2024_01/311214121" TargetMode="External" /><Relationship Id="rId14" Type="http://schemas.openxmlformats.org/officeDocument/2006/relationships/hyperlink" Target="https://podminky.urs.cz/item/CS_URS_2024_01/311214911" TargetMode="External" /><Relationship Id="rId15" Type="http://schemas.openxmlformats.org/officeDocument/2006/relationships/hyperlink" Target="https://podminky.urs.cz/item/CS_URS_2024_01/463211111" TargetMode="External" /><Relationship Id="rId16" Type="http://schemas.openxmlformats.org/officeDocument/2006/relationships/hyperlink" Target="https://podminky.urs.cz/item/CS_URS_2024_01/463215111" TargetMode="External" /><Relationship Id="rId17" Type="http://schemas.openxmlformats.org/officeDocument/2006/relationships/hyperlink" Target="https://podminky.urs.cz/item/CS_URS_2024_01/122151103" TargetMode="External" /><Relationship Id="rId18" Type="http://schemas.openxmlformats.org/officeDocument/2006/relationships/hyperlink" Target="https://podminky.urs.cz/item/CS_URS_2024_01/162432511" TargetMode="External" /><Relationship Id="rId19" Type="http://schemas.openxmlformats.org/officeDocument/2006/relationships/hyperlink" Target="https://podminky.urs.cz/item/CS_URS_2024_01/167151102" TargetMode="External" /><Relationship Id="rId20" Type="http://schemas.openxmlformats.org/officeDocument/2006/relationships/hyperlink" Target="https://podminky.urs.cz/item/CS_URS_2024_01/032002000" TargetMode="External" /><Relationship Id="rId21" Type="http://schemas.openxmlformats.org/officeDocument/2006/relationships/hyperlink" Target="https://podminky.urs.cz/item/CS_URS_2024_01/034002000" TargetMode="External" /><Relationship Id="rId22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21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22</v>
      </c>
      <c r="E8" s="18"/>
      <c r="F8" s="18"/>
      <c r="G8" s="18"/>
      <c r="H8" s="18"/>
      <c r="I8" s="18"/>
      <c r="J8" s="18"/>
      <c r="K8" s="23" t="s">
        <v>23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24</v>
      </c>
      <c r="AL8" s="18"/>
      <c r="AM8" s="18"/>
      <c r="AN8" s="29" t="s">
        <v>25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26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27</v>
      </c>
      <c r="AL10" s="18"/>
      <c r="AM10" s="18"/>
      <c r="AN10" s="23" t="s">
        <v>28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29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30</v>
      </c>
      <c r="AL11" s="18"/>
      <c r="AM11" s="18"/>
      <c r="AN11" s="23" t="s">
        <v>31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32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27</v>
      </c>
      <c r="AL13" s="18"/>
      <c r="AM13" s="18"/>
      <c r="AN13" s="30" t="s">
        <v>33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33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30</v>
      </c>
      <c r="AL14" s="18"/>
      <c r="AM14" s="18"/>
      <c r="AN14" s="30" t="s">
        <v>33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34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27</v>
      </c>
      <c r="AL16" s="18"/>
      <c r="AM16" s="18"/>
      <c r="AN16" s="23" t="s">
        <v>35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36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30</v>
      </c>
      <c r="AL17" s="18"/>
      <c r="AM17" s="18"/>
      <c r="AN17" s="23" t="s">
        <v>35</v>
      </c>
      <c r="AO17" s="18"/>
      <c r="AP17" s="18"/>
      <c r="AQ17" s="18"/>
      <c r="AR17" s="16"/>
      <c r="BE17" s="27"/>
      <c r="BS17" s="13" t="s">
        <v>37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38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27</v>
      </c>
      <c r="AL19" s="18"/>
      <c r="AM19" s="18"/>
      <c r="AN19" s="23" t="s">
        <v>35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39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30</v>
      </c>
      <c r="AL20" s="18"/>
      <c r="AM20" s="18"/>
      <c r="AN20" s="23" t="s">
        <v>35</v>
      </c>
      <c r="AO20" s="18"/>
      <c r="AP20" s="18"/>
      <c r="AQ20" s="18"/>
      <c r="AR20" s="16"/>
      <c r="BE20" s="27"/>
      <c r="BS20" s="13" t="s">
        <v>37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40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41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42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43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44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45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46</v>
      </c>
      <c r="E29" s="43"/>
      <c r="F29" s="28" t="s">
        <v>47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48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49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50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51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52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53</v>
      </c>
      <c r="U35" s="50"/>
      <c r="V35" s="50"/>
      <c r="W35" s="50"/>
      <c r="X35" s="52" t="s">
        <v>54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55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65424023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Oprava skalních zářezů na trati 195 v úseku Rožmberk n. Vlt. – V. Brod.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22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>trať 195 dle JŘ, TÚ Rožmberk n. Vlt. – V. Brod.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24</v>
      </c>
      <c r="AJ47" s="36"/>
      <c r="AK47" s="36"/>
      <c r="AL47" s="36"/>
      <c r="AM47" s="68" t="str">
        <f>IF(AN8= "","",AN8)</f>
        <v>8. 3. 2024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26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>Správa železnic, státní organizace, OŘ Plzeň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34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56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15" customHeight="1">
      <c r="A50" s="34"/>
      <c r="B50" s="35"/>
      <c r="C50" s="28" t="s">
        <v>32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38</v>
      </c>
      <c r="AJ50" s="36"/>
      <c r="AK50" s="36"/>
      <c r="AL50" s="36"/>
      <c r="AM50" s="69" t="str">
        <f>IF(E20="","",E20)</f>
        <v>Libor Brabenec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57</v>
      </c>
      <c r="D52" s="83"/>
      <c r="E52" s="83"/>
      <c r="F52" s="83"/>
      <c r="G52" s="83"/>
      <c r="H52" s="84"/>
      <c r="I52" s="85" t="s">
        <v>58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59</v>
      </c>
      <c r="AH52" s="83"/>
      <c r="AI52" s="83"/>
      <c r="AJ52" s="83"/>
      <c r="AK52" s="83"/>
      <c r="AL52" s="83"/>
      <c r="AM52" s="83"/>
      <c r="AN52" s="85" t="s">
        <v>60</v>
      </c>
      <c r="AO52" s="83"/>
      <c r="AP52" s="83"/>
      <c r="AQ52" s="87" t="s">
        <v>61</v>
      </c>
      <c r="AR52" s="40"/>
      <c r="AS52" s="88" t="s">
        <v>62</v>
      </c>
      <c r="AT52" s="89" t="s">
        <v>63</v>
      </c>
      <c r="AU52" s="89" t="s">
        <v>64</v>
      </c>
      <c r="AV52" s="89" t="s">
        <v>65</v>
      </c>
      <c r="AW52" s="89" t="s">
        <v>66</v>
      </c>
      <c r="AX52" s="89" t="s">
        <v>67</v>
      </c>
      <c r="AY52" s="89" t="s">
        <v>68</v>
      </c>
      <c r="AZ52" s="89" t="s">
        <v>69</v>
      </c>
      <c r="BA52" s="89" t="s">
        <v>70</v>
      </c>
      <c r="BB52" s="89" t="s">
        <v>71</v>
      </c>
      <c r="BC52" s="89" t="s">
        <v>72</v>
      </c>
      <c r="BD52" s="90" t="s">
        <v>73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74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ROUND(SUM(AG55:AG56),2)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35</v>
      </c>
      <c r="AR54" s="100"/>
      <c r="AS54" s="101">
        <f>ROUND(SUM(AS55:AS56),2)</f>
        <v>0</v>
      </c>
      <c r="AT54" s="102">
        <f>ROUND(SUM(AV54:AW54),2)</f>
        <v>0</v>
      </c>
      <c r="AU54" s="103">
        <f>ROUND(SUM(AU55:AU56),5)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ROUND(SUM(AZ55:AZ56),2)</f>
        <v>0</v>
      </c>
      <c r="BA54" s="102">
        <f>ROUND(SUM(BA55:BA56),2)</f>
        <v>0</v>
      </c>
      <c r="BB54" s="102">
        <f>ROUND(SUM(BB55:BB56),2)</f>
        <v>0</v>
      </c>
      <c r="BC54" s="102">
        <f>ROUND(SUM(BC55:BC56),2)</f>
        <v>0</v>
      </c>
      <c r="BD54" s="104">
        <f>ROUND(SUM(BD55:BD56),2)</f>
        <v>0</v>
      </c>
      <c r="BE54" s="6"/>
      <c r="BS54" s="105" t="s">
        <v>75</v>
      </c>
      <c r="BT54" s="105" t="s">
        <v>76</v>
      </c>
      <c r="BU54" s="106" t="s">
        <v>77</v>
      </c>
      <c r="BV54" s="105" t="s">
        <v>78</v>
      </c>
      <c r="BW54" s="105" t="s">
        <v>5</v>
      </c>
      <c r="BX54" s="105" t="s">
        <v>79</v>
      </c>
      <c r="CL54" s="105" t="s">
        <v>19</v>
      </c>
    </row>
    <row r="55" s="7" customFormat="1" ht="24.75" customHeight="1">
      <c r="A55" s="107" t="s">
        <v>80</v>
      </c>
      <c r="B55" s="108"/>
      <c r="C55" s="109"/>
      <c r="D55" s="110" t="s">
        <v>81</v>
      </c>
      <c r="E55" s="110"/>
      <c r="F55" s="110"/>
      <c r="G55" s="110"/>
      <c r="H55" s="110"/>
      <c r="I55" s="111"/>
      <c r="J55" s="110" t="s">
        <v>82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'SO 01-01 - Herbertov'!J30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83</v>
      </c>
      <c r="AR55" s="114"/>
      <c r="AS55" s="115">
        <v>0</v>
      </c>
      <c r="AT55" s="116">
        <f>ROUND(SUM(AV55:AW55),2)</f>
        <v>0</v>
      </c>
      <c r="AU55" s="117">
        <f>'SO 01-01 - Herbertov'!P79</f>
        <v>0</v>
      </c>
      <c r="AV55" s="116">
        <f>'SO 01-01 - Herbertov'!J33</f>
        <v>0</v>
      </c>
      <c r="AW55" s="116">
        <f>'SO 01-01 - Herbertov'!J34</f>
        <v>0</v>
      </c>
      <c r="AX55" s="116">
        <f>'SO 01-01 - Herbertov'!J35</f>
        <v>0</v>
      </c>
      <c r="AY55" s="116">
        <f>'SO 01-01 - Herbertov'!J36</f>
        <v>0</v>
      </c>
      <c r="AZ55" s="116">
        <f>'SO 01-01 - Herbertov'!F33</f>
        <v>0</v>
      </c>
      <c r="BA55" s="116">
        <f>'SO 01-01 - Herbertov'!F34</f>
        <v>0</v>
      </c>
      <c r="BB55" s="116">
        <f>'SO 01-01 - Herbertov'!F35</f>
        <v>0</v>
      </c>
      <c r="BC55" s="116">
        <f>'SO 01-01 - Herbertov'!F36</f>
        <v>0</v>
      </c>
      <c r="BD55" s="118">
        <f>'SO 01-01 - Herbertov'!F37</f>
        <v>0</v>
      </c>
      <c r="BE55" s="7"/>
      <c r="BT55" s="119" t="s">
        <v>84</v>
      </c>
      <c r="BV55" s="119" t="s">
        <v>78</v>
      </c>
      <c r="BW55" s="119" t="s">
        <v>85</v>
      </c>
      <c r="BX55" s="119" t="s">
        <v>5</v>
      </c>
      <c r="CL55" s="119" t="s">
        <v>19</v>
      </c>
      <c r="CM55" s="119" t="s">
        <v>86</v>
      </c>
    </row>
    <row r="56" s="7" customFormat="1" ht="24.75" customHeight="1">
      <c r="A56" s="107" t="s">
        <v>80</v>
      </c>
      <c r="B56" s="108"/>
      <c r="C56" s="109"/>
      <c r="D56" s="110" t="s">
        <v>87</v>
      </c>
      <c r="E56" s="110"/>
      <c r="F56" s="110"/>
      <c r="G56" s="110"/>
      <c r="H56" s="110"/>
      <c r="I56" s="111"/>
      <c r="J56" s="110" t="s">
        <v>88</v>
      </c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2">
        <f>'SO 02-01 - Vyšší Brod'!J30</f>
        <v>0</v>
      </c>
      <c r="AH56" s="111"/>
      <c r="AI56" s="111"/>
      <c r="AJ56" s="111"/>
      <c r="AK56" s="111"/>
      <c r="AL56" s="111"/>
      <c r="AM56" s="111"/>
      <c r="AN56" s="112">
        <f>SUM(AG56,AT56)</f>
        <v>0</v>
      </c>
      <c r="AO56" s="111"/>
      <c r="AP56" s="111"/>
      <c r="AQ56" s="113" t="s">
        <v>83</v>
      </c>
      <c r="AR56" s="114"/>
      <c r="AS56" s="120">
        <v>0</v>
      </c>
      <c r="AT56" s="121">
        <f>ROUND(SUM(AV56:AW56),2)</f>
        <v>0</v>
      </c>
      <c r="AU56" s="122">
        <f>'SO 02-01 - Vyšší Brod'!P79</f>
        <v>0</v>
      </c>
      <c r="AV56" s="121">
        <f>'SO 02-01 - Vyšší Brod'!J33</f>
        <v>0</v>
      </c>
      <c r="AW56" s="121">
        <f>'SO 02-01 - Vyšší Brod'!J34</f>
        <v>0</v>
      </c>
      <c r="AX56" s="121">
        <f>'SO 02-01 - Vyšší Brod'!J35</f>
        <v>0</v>
      </c>
      <c r="AY56" s="121">
        <f>'SO 02-01 - Vyšší Brod'!J36</f>
        <v>0</v>
      </c>
      <c r="AZ56" s="121">
        <f>'SO 02-01 - Vyšší Brod'!F33</f>
        <v>0</v>
      </c>
      <c r="BA56" s="121">
        <f>'SO 02-01 - Vyšší Brod'!F34</f>
        <v>0</v>
      </c>
      <c r="BB56" s="121">
        <f>'SO 02-01 - Vyšší Brod'!F35</f>
        <v>0</v>
      </c>
      <c r="BC56" s="121">
        <f>'SO 02-01 - Vyšší Brod'!F36</f>
        <v>0</v>
      </c>
      <c r="BD56" s="123">
        <f>'SO 02-01 - Vyšší Brod'!F37</f>
        <v>0</v>
      </c>
      <c r="BE56" s="7"/>
      <c r="BT56" s="119" t="s">
        <v>84</v>
      </c>
      <c r="BV56" s="119" t="s">
        <v>78</v>
      </c>
      <c r="BW56" s="119" t="s">
        <v>89</v>
      </c>
      <c r="BX56" s="119" t="s">
        <v>5</v>
      </c>
      <c r="CL56" s="119" t="s">
        <v>19</v>
      </c>
      <c r="CM56" s="119" t="s">
        <v>86</v>
      </c>
    </row>
    <row r="57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40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="2" customFormat="1" ht="6.96" customHeight="1">
      <c r="A58" s="34"/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40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sheet="1" formatColumns="0" formatRows="0" objects="1" scenarios="1" spinCount="100000" saltValue="ZSX1W2rMfEgc0R+R0L+9uAnr/b3g4a7PurU+ntqCZRnQCdwtYGT2xeP9TJXnhguEUje5RmT8KxfiIsuuwVpfOQ==" hashValue="qUHD+2LMrvtQ4W5vVfh5qkQN54qOsH8IgtnarYMXyFLoSaVATu9Lmt58xFbyPwU/6kMaJVvabzSGCbjDWfLRCw==" algorithmName="SHA-512" password="C722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-01 - Herbertov'!C2" display="/"/>
    <hyperlink ref="A56" location="'SO 02-01 - Vyšší Brod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85</v>
      </c>
    </row>
    <row r="3" hidden="1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86</v>
      </c>
    </row>
    <row r="4" hidden="1" s="1" customFormat="1" ht="24.96" customHeight="1">
      <c r="B4" s="16"/>
      <c r="D4" s="126" t="s">
        <v>90</v>
      </c>
      <c r="L4" s="16"/>
      <c r="M4" s="127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8" t="s">
        <v>16</v>
      </c>
      <c r="L6" s="16"/>
    </row>
    <row r="7" hidden="1" s="1" customFormat="1" ht="16.5" customHeight="1">
      <c r="B7" s="16"/>
      <c r="E7" s="129" t="str">
        <f>'Rekapitulace stavby'!K6</f>
        <v>Oprava skalních zářezů na trati 195 v úseku Rožmberk n. Vlt. – V. Brod.</v>
      </c>
      <c r="F7" s="128"/>
      <c r="G7" s="128"/>
      <c r="H7" s="128"/>
      <c r="L7" s="16"/>
    </row>
    <row r="8" hidden="1" s="2" customFormat="1" ht="12" customHeight="1">
      <c r="A8" s="34"/>
      <c r="B8" s="40"/>
      <c r="C8" s="34"/>
      <c r="D8" s="128" t="s">
        <v>91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1" t="s">
        <v>92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21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8" t="s">
        <v>22</v>
      </c>
      <c r="E12" s="34"/>
      <c r="F12" s="132" t="s">
        <v>23</v>
      </c>
      <c r="G12" s="34"/>
      <c r="H12" s="34"/>
      <c r="I12" s="128" t="s">
        <v>24</v>
      </c>
      <c r="J12" s="133" t="str">
        <f>'Rekapitulace stavby'!AN8</f>
        <v>8. 3. 2024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28" t="s">
        <v>26</v>
      </c>
      <c r="E14" s="34"/>
      <c r="F14" s="34"/>
      <c r="G14" s="34"/>
      <c r="H14" s="34"/>
      <c r="I14" s="128" t="s">
        <v>27</v>
      </c>
      <c r="J14" s="132" t="s">
        <v>28</v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2" t="s">
        <v>29</v>
      </c>
      <c r="F15" s="34"/>
      <c r="G15" s="34"/>
      <c r="H15" s="34"/>
      <c r="I15" s="128" t="s">
        <v>30</v>
      </c>
      <c r="J15" s="132" t="s">
        <v>31</v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28" t="s">
        <v>32</v>
      </c>
      <c r="E17" s="34"/>
      <c r="F17" s="34"/>
      <c r="G17" s="34"/>
      <c r="H17" s="34"/>
      <c r="I17" s="128" t="s">
        <v>27</v>
      </c>
      <c r="J17" s="29" t="str">
        <f>'Rekapitulace stavby'!AN13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2"/>
      <c r="G18" s="132"/>
      <c r="H18" s="132"/>
      <c r="I18" s="128" t="s">
        <v>30</v>
      </c>
      <c r="J18" s="29" t="str">
        <f>'Rekapitulace stavby'!AN14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28" t="s">
        <v>34</v>
      </c>
      <c r="E20" s="34"/>
      <c r="F20" s="34"/>
      <c r="G20" s="34"/>
      <c r="H20" s="34"/>
      <c r="I20" s="128" t="s">
        <v>27</v>
      </c>
      <c r="J20" s="132" t="str">
        <f>IF('Rekapitulace stavby'!AN16="","",'Rekapitulace stavby'!AN16)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2" t="str">
        <f>IF('Rekapitulace stavby'!E17="","",'Rekapitulace stavby'!E17)</f>
        <v xml:space="preserve"> </v>
      </c>
      <c r="F21" s="34"/>
      <c r="G21" s="34"/>
      <c r="H21" s="34"/>
      <c r="I21" s="128" t="s">
        <v>30</v>
      </c>
      <c r="J21" s="132" t="str">
        <f>IF('Rekapitulace stavby'!AN17="","",'Rekapitulace stavby'!AN17)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28" t="s">
        <v>38</v>
      </c>
      <c r="E23" s="34"/>
      <c r="F23" s="34"/>
      <c r="G23" s="34"/>
      <c r="H23" s="34"/>
      <c r="I23" s="128" t="s">
        <v>27</v>
      </c>
      <c r="J23" s="132" t="s">
        <v>35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2" t="s">
        <v>39</v>
      </c>
      <c r="F24" s="34"/>
      <c r="G24" s="34"/>
      <c r="H24" s="34"/>
      <c r="I24" s="128" t="s">
        <v>30</v>
      </c>
      <c r="J24" s="132" t="s">
        <v>35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28" t="s">
        <v>40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4"/>
      <c r="B27" s="135"/>
      <c r="C27" s="134"/>
      <c r="D27" s="134"/>
      <c r="E27" s="136" t="s">
        <v>35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39" t="s">
        <v>42</v>
      </c>
      <c r="E30" s="34"/>
      <c r="F30" s="34"/>
      <c r="G30" s="34"/>
      <c r="H30" s="34"/>
      <c r="I30" s="34"/>
      <c r="J30" s="140">
        <f>ROUND(J79,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1" t="s">
        <v>44</v>
      </c>
      <c r="G32" s="34"/>
      <c r="H32" s="34"/>
      <c r="I32" s="141" t="s">
        <v>43</v>
      </c>
      <c r="J32" s="141" t="s">
        <v>45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2" t="s">
        <v>46</v>
      </c>
      <c r="E33" s="128" t="s">
        <v>47</v>
      </c>
      <c r="F33" s="143">
        <f>ROUND((SUM(BE79:BE273)),  2)</f>
        <v>0</v>
      </c>
      <c r="G33" s="34"/>
      <c r="H33" s="34"/>
      <c r="I33" s="144">
        <v>0.20999999999999999</v>
      </c>
      <c r="J33" s="143">
        <f>ROUND(((SUM(BE79:BE273))*I33),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8" t="s">
        <v>48</v>
      </c>
      <c r="F34" s="143">
        <f>ROUND((SUM(BF79:BF273)),  2)</f>
        <v>0</v>
      </c>
      <c r="G34" s="34"/>
      <c r="H34" s="34"/>
      <c r="I34" s="144">
        <v>0.12</v>
      </c>
      <c r="J34" s="143">
        <f>ROUND(((SUM(BF79:BF273))*I34),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49</v>
      </c>
      <c r="F35" s="143">
        <f>ROUND((SUM(BG79:BG273)),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50</v>
      </c>
      <c r="F36" s="143">
        <f>ROUND((SUM(BH79:BH273)),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51</v>
      </c>
      <c r="F37" s="143">
        <f>ROUND((SUM(BI79:BI273)),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5"/>
      <c r="D39" s="146" t="s">
        <v>52</v>
      </c>
      <c r="E39" s="147"/>
      <c r="F39" s="147"/>
      <c r="G39" s="148" t="s">
        <v>53</v>
      </c>
      <c r="H39" s="149" t="s">
        <v>54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hidden="1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hidden="1" s="2" customFormat="1" ht="24.96" customHeight="1">
      <c r="A45" s="34"/>
      <c r="B45" s="35"/>
      <c r="C45" s="19" t="s">
        <v>93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hidden="1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hidden="1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hidden="1" s="2" customFormat="1" ht="16.5" customHeight="1">
      <c r="A48" s="34"/>
      <c r="B48" s="35"/>
      <c r="C48" s="36"/>
      <c r="D48" s="36"/>
      <c r="E48" s="156" t="str">
        <f>E7</f>
        <v>Oprava skalních zářezů na trati 195 v úseku Rožmberk n. Vlt. – V. Brod.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hidden="1" s="2" customFormat="1" ht="12" customHeight="1">
      <c r="A49" s="34"/>
      <c r="B49" s="35"/>
      <c r="C49" s="28" t="s">
        <v>91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hidden="1" s="2" customFormat="1" ht="16.5" customHeight="1">
      <c r="A50" s="34"/>
      <c r="B50" s="35"/>
      <c r="C50" s="36"/>
      <c r="D50" s="36"/>
      <c r="E50" s="65" t="str">
        <f>E9</f>
        <v>SO 01-01 - Herbertov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hidden="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hidden="1" s="2" customFormat="1" ht="12" customHeight="1">
      <c r="A52" s="34"/>
      <c r="B52" s="35"/>
      <c r="C52" s="28" t="s">
        <v>22</v>
      </c>
      <c r="D52" s="36"/>
      <c r="E52" s="36"/>
      <c r="F52" s="23" t="str">
        <f>F12</f>
        <v>trať 195 dle JŘ, TÚ Rožmberk n. Vlt. – V. Brod.</v>
      </c>
      <c r="G52" s="36"/>
      <c r="H52" s="36"/>
      <c r="I52" s="28" t="s">
        <v>24</v>
      </c>
      <c r="J52" s="68" t="str">
        <f>IF(J12="","",J12)</f>
        <v>8. 3. 2024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hidden="1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hidden="1" s="2" customFormat="1" ht="15.15" customHeight="1">
      <c r="A54" s="34"/>
      <c r="B54" s="35"/>
      <c r="C54" s="28" t="s">
        <v>26</v>
      </c>
      <c r="D54" s="36"/>
      <c r="E54" s="36"/>
      <c r="F54" s="23" t="str">
        <f>E15</f>
        <v>Správa železnic, státní organizace, OŘ Plzeň</v>
      </c>
      <c r="G54" s="36"/>
      <c r="H54" s="36"/>
      <c r="I54" s="28" t="s">
        <v>34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hidden="1" s="2" customFormat="1" ht="15.15" customHeight="1">
      <c r="A55" s="34"/>
      <c r="B55" s="35"/>
      <c r="C55" s="28" t="s">
        <v>32</v>
      </c>
      <c r="D55" s="36"/>
      <c r="E55" s="36"/>
      <c r="F55" s="23" t="str">
        <f>IF(E18="","",E18)</f>
        <v>Vyplň údaj</v>
      </c>
      <c r="G55" s="36"/>
      <c r="H55" s="36"/>
      <c r="I55" s="28" t="s">
        <v>38</v>
      </c>
      <c r="J55" s="32" t="str">
        <f>E24</f>
        <v>Libor Brabenec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hidden="1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hidden="1" s="2" customFormat="1" ht="29.28" customHeight="1">
      <c r="A57" s="34"/>
      <c r="B57" s="35"/>
      <c r="C57" s="157" t="s">
        <v>94</v>
      </c>
      <c r="D57" s="158"/>
      <c r="E57" s="158"/>
      <c r="F57" s="158"/>
      <c r="G57" s="158"/>
      <c r="H57" s="158"/>
      <c r="I57" s="158"/>
      <c r="J57" s="159" t="s">
        <v>95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hidden="1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hidden="1" s="2" customFormat="1" ht="22.8" customHeight="1">
      <c r="A59" s="34"/>
      <c r="B59" s="35"/>
      <c r="C59" s="160" t="s">
        <v>74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96</v>
      </c>
    </row>
    <row r="60" hidden="1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hidden="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/>
    <row r="63" hidden="1"/>
    <row r="64" hidden="1"/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97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6" t="str">
        <f>E7</f>
        <v>Oprava skalních zářezů na trati 195 v úseku Rožmberk n. Vlt. – V. Brod.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91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SO 01-01 - Herbertov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22</v>
      </c>
      <c r="D73" s="36"/>
      <c r="E73" s="36"/>
      <c r="F73" s="23" t="str">
        <f>F12</f>
        <v>trať 195 dle JŘ, TÚ Rožmberk n. Vlt. – V. Brod.</v>
      </c>
      <c r="G73" s="36"/>
      <c r="H73" s="36"/>
      <c r="I73" s="28" t="s">
        <v>24</v>
      </c>
      <c r="J73" s="68" t="str">
        <f>IF(J12="","",J12)</f>
        <v>8. 3. 2024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26</v>
      </c>
      <c r="D75" s="36"/>
      <c r="E75" s="36"/>
      <c r="F75" s="23" t="str">
        <f>E15</f>
        <v>Správa železnic, státní organizace, OŘ Plzeň</v>
      </c>
      <c r="G75" s="36"/>
      <c r="H75" s="36"/>
      <c r="I75" s="28" t="s">
        <v>34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32</v>
      </c>
      <c r="D76" s="36"/>
      <c r="E76" s="36"/>
      <c r="F76" s="23" t="str">
        <f>IF(E18="","",E18)</f>
        <v>Vyplň údaj</v>
      </c>
      <c r="G76" s="36"/>
      <c r="H76" s="36"/>
      <c r="I76" s="28" t="s">
        <v>38</v>
      </c>
      <c r="J76" s="32" t="str">
        <f>E24</f>
        <v>Libor Brabenec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1"/>
      <c r="B78" s="162"/>
      <c r="C78" s="163" t="s">
        <v>98</v>
      </c>
      <c r="D78" s="164" t="s">
        <v>61</v>
      </c>
      <c r="E78" s="164" t="s">
        <v>57</v>
      </c>
      <c r="F78" s="164" t="s">
        <v>58</v>
      </c>
      <c r="G78" s="164" t="s">
        <v>99</v>
      </c>
      <c r="H78" s="164" t="s">
        <v>100</v>
      </c>
      <c r="I78" s="164" t="s">
        <v>101</v>
      </c>
      <c r="J78" s="165" t="s">
        <v>95</v>
      </c>
      <c r="K78" s="166" t="s">
        <v>102</v>
      </c>
      <c r="L78" s="167"/>
      <c r="M78" s="88" t="s">
        <v>35</v>
      </c>
      <c r="N78" s="89" t="s">
        <v>46</v>
      </c>
      <c r="O78" s="89" t="s">
        <v>103</v>
      </c>
      <c r="P78" s="89" t="s">
        <v>104</v>
      </c>
      <c r="Q78" s="89" t="s">
        <v>105</v>
      </c>
      <c r="R78" s="89" t="s">
        <v>106</v>
      </c>
      <c r="S78" s="89" t="s">
        <v>107</v>
      </c>
      <c r="T78" s="90" t="s">
        <v>108</v>
      </c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</row>
    <row r="79" s="2" customFormat="1" ht="22.8" customHeight="1">
      <c r="A79" s="34"/>
      <c r="B79" s="35"/>
      <c r="C79" s="95" t="s">
        <v>109</v>
      </c>
      <c r="D79" s="36"/>
      <c r="E79" s="36"/>
      <c r="F79" s="36"/>
      <c r="G79" s="36"/>
      <c r="H79" s="36"/>
      <c r="I79" s="36"/>
      <c r="J79" s="168">
        <f>BK79</f>
        <v>0</v>
      </c>
      <c r="K79" s="36"/>
      <c r="L79" s="40"/>
      <c r="M79" s="91"/>
      <c r="N79" s="169"/>
      <c r="O79" s="92"/>
      <c r="P79" s="170">
        <f>SUM(P80:P273)</f>
        <v>0</v>
      </c>
      <c r="Q79" s="92"/>
      <c r="R79" s="170">
        <f>SUM(R80:R273)</f>
        <v>9.8841809600000001</v>
      </c>
      <c r="S79" s="92"/>
      <c r="T79" s="171">
        <f>SUM(T80:T273)</f>
        <v>0.22499999999999998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75</v>
      </c>
      <c r="AU79" s="13" t="s">
        <v>96</v>
      </c>
      <c r="BK79" s="172">
        <f>SUM(BK80:BK273)</f>
        <v>0</v>
      </c>
    </row>
    <row r="80" s="2" customFormat="1" ht="16.5" customHeight="1">
      <c r="A80" s="34"/>
      <c r="B80" s="35"/>
      <c r="C80" s="173" t="s">
        <v>84</v>
      </c>
      <c r="D80" s="173" t="s">
        <v>110</v>
      </c>
      <c r="E80" s="174" t="s">
        <v>111</v>
      </c>
      <c r="F80" s="175" t="s">
        <v>112</v>
      </c>
      <c r="G80" s="176" t="s">
        <v>113</v>
      </c>
      <c r="H80" s="177">
        <v>4</v>
      </c>
      <c r="I80" s="178"/>
      <c r="J80" s="179">
        <f>ROUND(I80*H80,2)</f>
        <v>0</v>
      </c>
      <c r="K80" s="180"/>
      <c r="L80" s="40"/>
      <c r="M80" s="181" t="s">
        <v>35</v>
      </c>
      <c r="N80" s="182" t="s">
        <v>47</v>
      </c>
      <c r="O80" s="80"/>
      <c r="P80" s="183">
        <f>O80*H80</f>
        <v>0</v>
      </c>
      <c r="Q80" s="183">
        <v>0</v>
      </c>
      <c r="R80" s="183">
        <f>Q80*H80</f>
        <v>0</v>
      </c>
      <c r="S80" s="183">
        <v>0</v>
      </c>
      <c r="T80" s="184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5" t="s">
        <v>114</v>
      </c>
      <c r="AT80" s="185" t="s">
        <v>110</v>
      </c>
      <c r="AU80" s="185" t="s">
        <v>76</v>
      </c>
      <c r="AY80" s="13" t="s">
        <v>115</v>
      </c>
      <c r="BE80" s="186">
        <f>IF(N80="základní",J80,0)</f>
        <v>0</v>
      </c>
      <c r="BF80" s="186">
        <f>IF(N80="snížená",J80,0)</f>
        <v>0</v>
      </c>
      <c r="BG80" s="186">
        <f>IF(N80="zákl. přenesená",J80,0)</f>
        <v>0</v>
      </c>
      <c r="BH80" s="186">
        <f>IF(N80="sníž. přenesená",J80,0)</f>
        <v>0</v>
      </c>
      <c r="BI80" s="186">
        <f>IF(N80="nulová",J80,0)</f>
        <v>0</v>
      </c>
      <c r="BJ80" s="13" t="s">
        <v>84</v>
      </c>
      <c r="BK80" s="186">
        <f>ROUND(I80*H80,2)</f>
        <v>0</v>
      </c>
      <c r="BL80" s="13" t="s">
        <v>114</v>
      </c>
      <c r="BM80" s="185" t="s">
        <v>116</v>
      </c>
    </row>
    <row r="81" s="2" customFormat="1">
      <c r="A81" s="34"/>
      <c r="B81" s="35"/>
      <c r="C81" s="36"/>
      <c r="D81" s="187" t="s">
        <v>117</v>
      </c>
      <c r="E81" s="36"/>
      <c r="F81" s="188" t="s">
        <v>118</v>
      </c>
      <c r="G81" s="36"/>
      <c r="H81" s="36"/>
      <c r="I81" s="189"/>
      <c r="J81" s="36"/>
      <c r="K81" s="36"/>
      <c r="L81" s="40"/>
      <c r="M81" s="190"/>
      <c r="N81" s="191"/>
      <c r="O81" s="80"/>
      <c r="P81" s="80"/>
      <c r="Q81" s="80"/>
      <c r="R81" s="80"/>
      <c r="S81" s="80"/>
      <c r="T81" s="81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117</v>
      </c>
      <c r="AU81" s="13" t="s">
        <v>76</v>
      </c>
    </row>
    <row r="82" s="2" customFormat="1">
      <c r="A82" s="34"/>
      <c r="B82" s="35"/>
      <c r="C82" s="36"/>
      <c r="D82" s="192" t="s">
        <v>119</v>
      </c>
      <c r="E82" s="36"/>
      <c r="F82" s="193" t="s">
        <v>120</v>
      </c>
      <c r="G82" s="36"/>
      <c r="H82" s="36"/>
      <c r="I82" s="189"/>
      <c r="J82" s="36"/>
      <c r="K82" s="36"/>
      <c r="L82" s="40"/>
      <c r="M82" s="190"/>
      <c r="N82" s="191"/>
      <c r="O82" s="80"/>
      <c r="P82" s="80"/>
      <c r="Q82" s="80"/>
      <c r="R82" s="80"/>
      <c r="S82" s="80"/>
      <c r="T82" s="81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3" t="s">
        <v>119</v>
      </c>
      <c r="AU82" s="13" t="s">
        <v>76</v>
      </c>
    </row>
    <row r="83" s="2" customFormat="1">
      <c r="A83" s="34"/>
      <c r="B83" s="35"/>
      <c r="C83" s="36"/>
      <c r="D83" s="187" t="s">
        <v>121</v>
      </c>
      <c r="E83" s="36"/>
      <c r="F83" s="194" t="s">
        <v>122</v>
      </c>
      <c r="G83" s="36"/>
      <c r="H83" s="36"/>
      <c r="I83" s="189"/>
      <c r="J83" s="36"/>
      <c r="K83" s="36"/>
      <c r="L83" s="40"/>
      <c r="M83" s="190"/>
      <c r="N83" s="191"/>
      <c r="O83" s="80"/>
      <c r="P83" s="80"/>
      <c r="Q83" s="80"/>
      <c r="R83" s="80"/>
      <c r="S83" s="80"/>
      <c r="T83" s="81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3" t="s">
        <v>121</v>
      </c>
      <c r="AU83" s="13" t="s">
        <v>76</v>
      </c>
    </row>
    <row r="84" s="10" customFormat="1">
      <c r="A84" s="10"/>
      <c r="B84" s="195"/>
      <c r="C84" s="196"/>
      <c r="D84" s="187" t="s">
        <v>123</v>
      </c>
      <c r="E84" s="197" t="s">
        <v>35</v>
      </c>
      <c r="F84" s="198" t="s">
        <v>124</v>
      </c>
      <c r="G84" s="196"/>
      <c r="H84" s="199">
        <v>4</v>
      </c>
      <c r="I84" s="200"/>
      <c r="J84" s="196"/>
      <c r="K84" s="196"/>
      <c r="L84" s="201"/>
      <c r="M84" s="202"/>
      <c r="N84" s="203"/>
      <c r="O84" s="203"/>
      <c r="P84" s="203"/>
      <c r="Q84" s="203"/>
      <c r="R84" s="203"/>
      <c r="S84" s="203"/>
      <c r="T84" s="204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T84" s="205" t="s">
        <v>123</v>
      </c>
      <c r="AU84" s="205" t="s">
        <v>76</v>
      </c>
      <c r="AV84" s="10" t="s">
        <v>86</v>
      </c>
      <c r="AW84" s="10" t="s">
        <v>37</v>
      </c>
      <c r="AX84" s="10" t="s">
        <v>76</v>
      </c>
      <c r="AY84" s="205" t="s">
        <v>115</v>
      </c>
    </row>
    <row r="85" s="11" customFormat="1">
      <c r="A85" s="11"/>
      <c r="B85" s="206"/>
      <c r="C85" s="207"/>
      <c r="D85" s="187" t="s">
        <v>123</v>
      </c>
      <c r="E85" s="208" t="s">
        <v>35</v>
      </c>
      <c r="F85" s="209" t="s">
        <v>125</v>
      </c>
      <c r="G85" s="207"/>
      <c r="H85" s="210">
        <v>4</v>
      </c>
      <c r="I85" s="211"/>
      <c r="J85" s="207"/>
      <c r="K85" s="207"/>
      <c r="L85" s="212"/>
      <c r="M85" s="213"/>
      <c r="N85" s="214"/>
      <c r="O85" s="214"/>
      <c r="P85" s="214"/>
      <c r="Q85" s="214"/>
      <c r="R85" s="214"/>
      <c r="S85" s="214"/>
      <c r="T85" s="215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T85" s="216" t="s">
        <v>123</v>
      </c>
      <c r="AU85" s="216" t="s">
        <v>76</v>
      </c>
      <c r="AV85" s="11" t="s">
        <v>114</v>
      </c>
      <c r="AW85" s="11" t="s">
        <v>37</v>
      </c>
      <c r="AX85" s="11" t="s">
        <v>84</v>
      </c>
      <c r="AY85" s="216" t="s">
        <v>115</v>
      </c>
    </row>
    <row r="86" s="2" customFormat="1" ht="16.5" customHeight="1">
      <c r="A86" s="34"/>
      <c r="B86" s="35"/>
      <c r="C86" s="173" t="s">
        <v>86</v>
      </c>
      <c r="D86" s="173" t="s">
        <v>110</v>
      </c>
      <c r="E86" s="174" t="s">
        <v>126</v>
      </c>
      <c r="F86" s="175" t="s">
        <v>127</v>
      </c>
      <c r="G86" s="176" t="s">
        <v>128</v>
      </c>
      <c r="H86" s="177">
        <v>431.25</v>
      </c>
      <c r="I86" s="178"/>
      <c r="J86" s="179">
        <f>ROUND(I86*H86,2)</f>
        <v>0</v>
      </c>
      <c r="K86" s="180"/>
      <c r="L86" s="40"/>
      <c r="M86" s="181" t="s">
        <v>35</v>
      </c>
      <c r="N86" s="182" t="s">
        <v>47</v>
      </c>
      <c r="O86" s="80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5" t="s">
        <v>114</v>
      </c>
      <c r="AT86" s="185" t="s">
        <v>110</v>
      </c>
      <c r="AU86" s="185" t="s">
        <v>76</v>
      </c>
      <c r="AY86" s="13" t="s">
        <v>115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3" t="s">
        <v>84</v>
      </c>
      <c r="BK86" s="186">
        <f>ROUND(I86*H86,2)</f>
        <v>0</v>
      </c>
      <c r="BL86" s="13" t="s">
        <v>114</v>
      </c>
      <c r="BM86" s="185" t="s">
        <v>129</v>
      </c>
    </row>
    <row r="87" s="2" customFormat="1">
      <c r="A87" s="34"/>
      <c r="B87" s="35"/>
      <c r="C87" s="36"/>
      <c r="D87" s="187" t="s">
        <v>117</v>
      </c>
      <c r="E87" s="36"/>
      <c r="F87" s="188" t="s">
        <v>130</v>
      </c>
      <c r="G87" s="36"/>
      <c r="H87" s="36"/>
      <c r="I87" s="189"/>
      <c r="J87" s="36"/>
      <c r="K87" s="36"/>
      <c r="L87" s="40"/>
      <c r="M87" s="190"/>
      <c r="N87" s="191"/>
      <c r="O87" s="80"/>
      <c r="P87" s="80"/>
      <c r="Q87" s="80"/>
      <c r="R87" s="80"/>
      <c r="S87" s="80"/>
      <c r="T87" s="81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3" t="s">
        <v>117</v>
      </c>
      <c r="AU87" s="13" t="s">
        <v>76</v>
      </c>
    </row>
    <row r="88" s="2" customFormat="1">
      <c r="A88" s="34"/>
      <c r="B88" s="35"/>
      <c r="C88" s="36"/>
      <c r="D88" s="192" t="s">
        <v>119</v>
      </c>
      <c r="E88" s="36"/>
      <c r="F88" s="193" t="s">
        <v>131</v>
      </c>
      <c r="G88" s="36"/>
      <c r="H88" s="36"/>
      <c r="I88" s="189"/>
      <c r="J88" s="36"/>
      <c r="K88" s="36"/>
      <c r="L88" s="40"/>
      <c r="M88" s="190"/>
      <c r="N88" s="191"/>
      <c r="O88" s="80"/>
      <c r="P88" s="80"/>
      <c r="Q88" s="80"/>
      <c r="R88" s="80"/>
      <c r="S88" s="80"/>
      <c r="T88" s="81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3" t="s">
        <v>119</v>
      </c>
      <c r="AU88" s="13" t="s">
        <v>76</v>
      </c>
    </row>
    <row r="89" s="2" customFormat="1">
      <c r="A89" s="34"/>
      <c r="B89" s="35"/>
      <c r="C89" s="36"/>
      <c r="D89" s="187" t="s">
        <v>121</v>
      </c>
      <c r="E89" s="36"/>
      <c r="F89" s="194" t="s">
        <v>122</v>
      </c>
      <c r="G89" s="36"/>
      <c r="H89" s="36"/>
      <c r="I89" s="189"/>
      <c r="J89" s="36"/>
      <c r="K89" s="36"/>
      <c r="L89" s="40"/>
      <c r="M89" s="190"/>
      <c r="N89" s="191"/>
      <c r="O89" s="80"/>
      <c r="P89" s="80"/>
      <c r="Q89" s="80"/>
      <c r="R89" s="80"/>
      <c r="S89" s="80"/>
      <c r="T89" s="81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3" t="s">
        <v>121</v>
      </c>
      <c r="AU89" s="13" t="s">
        <v>76</v>
      </c>
    </row>
    <row r="90" s="10" customFormat="1">
      <c r="A90" s="10"/>
      <c r="B90" s="195"/>
      <c r="C90" s="196"/>
      <c r="D90" s="187" t="s">
        <v>123</v>
      </c>
      <c r="E90" s="197" t="s">
        <v>35</v>
      </c>
      <c r="F90" s="198" t="s">
        <v>132</v>
      </c>
      <c r="G90" s="196"/>
      <c r="H90" s="199">
        <v>431.25</v>
      </c>
      <c r="I90" s="200"/>
      <c r="J90" s="196"/>
      <c r="K90" s="196"/>
      <c r="L90" s="201"/>
      <c r="M90" s="202"/>
      <c r="N90" s="203"/>
      <c r="O90" s="203"/>
      <c r="P90" s="203"/>
      <c r="Q90" s="203"/>
      <c r="R90" s="203"/>
      <c r="S90" s="203"/>
      <c r="T90" s="204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05" t="s">
        <v>123</v>
      </c>
      <c r="AU90" s="205" t="s">
        <v>76</v>
      </c>
      <c r="AV90" s="10" t="s">
        <v>86</v>
      </c>
      <c r="AW90" s="10" t="s">
        <v>37</v>
      </c>
      <c r="AX90" s="10" t="s">
        <v>76</v>
      </c>
      <c r="AY90" s="205" t="s">
        <v>115</v>
      </c>
    </row>
    <row r="91" s="11" customFormat="1">
      <c r="A91" s="11"/>
      <c r="B91" s="206"/>
      <c r="C91" s="207"/>
      <c r="D91" s="187" t="s">
        <v>123</v>
      </c>
      <c r="E91" s="208" t="s">
        <v>35</v>
      </c>
      <c r="F91" s="209" t="s">
        <v>125</v>
      </c>
      <c r="G91" s="207"/>
      <c r="H91" s="210">
        <v>431.25</v>
      </c>
      <c r="I91" s="211"/>
      <c r="J91" s="207"/>
      <c r="K91" s="207"/>
      <c r="L91" s="212"/>
      <c r="M91" s="213"/>
      <c r="N91" s="214"/>
      <c r="O91" s="214"/>
      <c r="P91" s="214"/>
      <c r="Q91" s="214"/>
      <c r="R91" s="214"/>
      <c r="S91" s="214"/>
      <c r="T91" s="215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T91" s="216" t="s">
        <v>123</v>
      </c>
      <c r="AU91" s="216" t="s">
        <v>76</v>
      </c>
      <c r="AV91" s="11" t="s">
        <v>114</v>
      </c>
      <c r="AW91" s="11" t="s">
        <v>37</v>
      </c>
      <c r="AX91" s="11" t="s">
        <v>84</v>
      </c>
      <c r="AY91" s="216" t="s">
        <v>115</v>
      </c>
    </row>
    <row r="92" s="2" customFormat="1" ht="16.5" customHeight="1">
      <c r="A92" s="34"/>
      <c r="B92" s="35"/>
      <c r="C92" s="173" t="s">
        <v>133</v>
      </c>
      <c r="D92" s="173" t="s">
        <v>110</v>
      </c>
      <c r="E92" s="174" t="s">
        <v>134</v>
      </c>
      <c r="F92" s="175" t="s">
        <v>135</v>
      </c>
      <c r="G92" s="176" t="s">
        <v>136</v>
      </c>
      <c r="H92" s="177">
        <v>63.5</v>
      </c>
      <c r="I92" s="178"/>
      <c r="J92" s="179">
        <f>ROUND(I92*H92,2)</f>
        <v>0</v>
      </c>
      <c r="K92" s="180"/>
      <c r="L92" s="40"/>
      <c r="M92" s="181" t="s">
        <v>35</v>
      </c>
      <c r="N92" s="182" t="s">
        <v>47</v>
      </c>
      <c r="O92" s="80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5" t="s">
        <v>114</v>
      </c>
      <c r="AT92" s="185" t="s">
        <v>110</v>
      </c>
      <c r="AU92" s="185" t="s">
        <v>76</v>
      </c>
      <c r="AY92" s="13" t="s">
        <v>115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3" t="s">
        <v>84</v>
      </c>
      <c r="BK92" s="186">
        <f>ROUND(I92*H92,2)</f>
        <v>0</v>
      </c>
      <c r="BL92" s="13" t="s">
        <v>114</v>
      </c>
      <c r="BM92" s="185" t="s">
        <v>137</v>
      </c>
    </row>
    <row r="93" s="2" customFormat="1">
      <c r="A93" s="34"/>
      <c r="B93" s="35"/>
      <c r="C93" s="36"/>
      <c r="D93" s="187" t="s">
        <v>117</v>
      </c>
      <c r="E93" s="36"/>
      <c r="F93" s="188" t="s">
        <v>138</v>
      </c>
      <c r="G93" s="36"/>
      <c r="H93" s="36"/>
      <c r="I93" s="189"/>
      <c r="J93" s="36"/>
      <c r="K93" s="36"/>
      <c r="L93" s="40"/>
      <c r="M93" s="190"/>
      <c r="N93" s="191"/>
      <c r="O93" s="80"/>
      <c r="P93" s="80"/>
      <c r="Q93" s="80"/>
      <c r="R93" s="80"/>
      <c r="S93" s="80"/>
      <c r="T93" s="81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3" t="s">
        <v>117</v>
      </c>
      <c r="AU93" s="13" t="s">
        <v>76</v>
      </c>
    </row>
    <row r="94" s="2" customFormat="1">
      <c r="A94" s="34"/>
      <c r="B94" s="35"/>
      <c r="C94" s="36"/>
      <c r="D94" s="192" t="s">
        <v>119</v>
      </c>
      <c r="E94" s="36"/>
      <c r="F94" s="193" t="s">
        <v>139</v>
      </c>
      <c r="G94" s="36"/>
      <c r="H94" s="36"/>
      <c r="I94" s="189"/>
      <c r="J94" s="36"/>
      <c r="K94" s="36"/>
      <c r="L94" s="40"/>
      <c r="M94" s="190"/>
      <c r="N94" s="191"/>
      <c r="O94" s="80"/>
      <c r="P94" s="80"/>
      <c r="Q94" s="80"/>
      <c r="R94" s="80"/>
      <c r="S94" s="80"/>
      <c r="T94" s="81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3" t="s">
        <v>119</v>
      </c>
      <c r="AU94" s="13" t="s">
        <v>76</v>
      </c>
    </row>
    <row r="95" s="2" customFormat="1">
      <c r="A95" s="34"/>
      <c r="B95" s="35"/>
      <c r="C95" s="36"/>
      <c r="D95" s="187" t="s">
        <v>121</v>
      </c>
      <c r="E95" s="36"/>
      <c r="F95" s="194" t="s">
        <v>140</v>
      </c>
      <c r="G95" s="36"/>
      <c r="H95" s="36"/>
      <c r="I95" s="189"/>
      <c r="J95" s="36"/>
      <c r="K95" s="36"/>
      <c r="L95" s="40"/>
      <c r="M95" s="190"/>
      <c r="N95" s="191"/>
      <c r="O95" s="80"/>
      <c r="P95" s="80"/>
      <c r="Q95" s="80"/>
      <c r="R95" s="80"/>
      <c r="S95" s="80"/>
      <c r="T95" s="81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3" t="s">
        <v>121</v>
      </c>
      <c r="AU95" s="13" t="s">
        <v>76</v>
      </c>
    </row>
    <row r="96" s="10" customFormat="1">
      <c r="A96" s="10"/>
      <c r="B96" s="195"/>
      <c r="C96" s="196"/>
      <c r="D96" s="187" t="s">
        <v>123</v>
      </c>
      <c r="E96" s="197" t="s">
        <v>35</v>
      </c>
      <c r="F96" s="198" t="s">
        <v>141</v>
      </c>
      <c r="G96" s="196"/>
      <c r="H96" s="199">
        <v>0</v>
      </c>
      <c r="I96" s="200"/>
      <c r="J96" s="196"/>
      <c r="K96" s="196"/>
      <c r="L96" s="201"/>
      <c r="M96" s="202"/>
      <c r="N96" s="203"/>
      <c r="O96" s="203"/>
      <c r="P96" s="203"/>
      <c r="Q96" s="203"/>
      <c r="R96" s="203"/>
      <c r="S96" s="203"/>
      <c r="T96" s="204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05" t="s">
        <v>123</v>
      </c>
      <c r="AU96" s="205" t="s">
        <v>76</v>
      </c>
      <c r="AV96" s="10" t="s">
        <v>86</v>
      </c>
      <c r="AW96" s="10" t="s">
        <v>37</v>
      </c>
      <c r="AX96" s="10" t="s">
        <v>76</v>
      </c>
      <c r="AY96" s="205" t="s">
        <v>115</v>
      </c>
    </row>
    <row r="97" s="10" customFormat="1">
      <c r="A97" s="10"/>
      <c r="B97" s="195"/>
      <c r="C97" s="196"/>
      <c r="D97" s="187" t="s">
        <v>123</v>
      </c>
      <c r="E97" s="197" t="s">
        <v>35</v>
      </c>
      <c r="F97" s="198" t="s">
        <v>142</v>
      </c>
      <c r="G97" s="196"/>
      <c r="H97" s="199">
        <v>43.5</v>
      </c>
      <c r="I97" s="200"/>
      <c r="J97" s="196"/>
      <c r="K97" s="196"/>
      <c r="L97" s="201"/>
      <c r="M97" s="202"/>
      <c r="N97" s="203"/>
      <c r="O97" s="203"/>
      <c r="P97" s="203"/>
      <c r="Q97" s="203"/>
      <c r="R97" s="203"/>
      <c r="S97" s="203"/>
      <c r="T97" s="204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05" t="s">
        <v>123</v>
      </c>
      <c r="AU97" s="205" t="s">
        <v>76</v>
      </c>
      <c r="AV97" s="10" t="s">
        <v>86</v>
      </c>
      <c r="AW97" s="10" t="s">
        <v>37</v>
      </c>
      <c r="AX97" s="10" t="s">
        <v>76</v>
      </c>
      <c r="AY97" s="205" t="s">
        <v>115</v>
      </c>
    </row>
    <row r="98" s="10" customFormat="1">
      <c r="A98" s="10"/>
      <c r="B98" s="195"/>
      <c r="C98" s="196"/>
      <c r="D98" s="187" t="s">
        <v>123</v>
      </c>
      <c r="E98" s="197" t="s">
        <v>35</v>
      </c>
      <c r="F98" s="198" t="s">
        <v>143</v>
      </c>
      <c r="G98" s="196"/>
      <c r="H98" s="199">
        <v>10</v>
      </c>
      <c r="I98" s="200"/>
      <c r="J98" s="196"/>
      <c r="K98" s="196"/>
      <c r="L98" s="201"/>
      <c r="M98" s="202"/>
      <c r="N98" s="203"/>
      <c r="O98" s="203"/>
      <c r="P98" s="203"/>
      <c r="Q98" s="203"/>
      <c r="R98" s="203"/>
      <c r="S98" s="203"/>
      <c r="T98" s="204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05" t="s">
        <v>123</v>
      </c>
      <c r="AU98" s="205" t="s">
        <v>76</v>
      </c>
      <c r="AV98" s="10" t="s">
        <v>86</v>
      </c>
      <c r="AW98" s="10" t="s">
        <v>37</v>
      </c>
      <c r="AX98" s="10" t="s">
        <v>76</v>
      </c>
      <c r="AY98" s="205" t="s">
        <v>115</v>
      </c>
    </row>
    <row r="99" s="10" customFormat="1">
      <c r="A99" s="10"/>
      <c r="B99" s="195"/>
      <c r="C99" s="196"/>
      <c r="D99" s="187" t="s">
        <v>123</v>
      </c>
      <c r="E99" s="197" t="s">
        <v>35</v>
      </c>
      <c r="F99" s="198" t="s">
        <v>144</v>
      </c>
      <c r="G99" s="196"/>
      <c r="H99" s="199">
        <v>10</v>
      </c>
      <c r="I99" s="200"/>
      <c r="J99" s="196"/>
      <c r="K99" s="196"/>
      <c r="L99" s="201"/>
      <c r="M99" s="202"/>
      <c r="N99" s="203"/>
      <c r="O99" s="203"/>
      <c r="P99" s="203"/>
      <c r="Q99" s="203"/>
      <c r="R99" s="203"/>
      <c r="S99" s="203"/>
      <c r="T99" s="204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05" t="s">
        <v>123</v>
      </c>
      <c r="AU99" s="205" t="s">
        <v>76</v>
      </c>
      <c r="AV99" s="10" t="s">
        <v>86</v>
      </c>
      <c r="AW99" s="10" t="s">
        <v>37</v>
      </c>
      <c r="AX99" s="10" t="s">
        <v>76</v>
      </c>
      <c r="AY99" s="205" t="s">
        <v>115</v>
      </c>
    </row>
    <row r="100" s="11" customFormat="1">
      <c r="A100" s="11"/>
      <c r="B100" s="206"/>
      <c r="C100" s="207"/>
      <c r="D100" s="187" t="s">
        <v>123</v>
      </c>
      <c r="E100" s="208" t="s">
        <v>35</v>
      </c>
      <c r="F100" s="209" t="s">
        <v>125</v>
      </c>
      <c r="G100" s="207"/>
      <c r="H100" s="210">
        <v>63.5</v>
      </c>
      <c r="I100" s="211"/>
      <c r="J100" s="207"/>
      <c r="K100" s="207"/>
      <c r="L100" s="212"/>
      <c r="M100" s="213"/>
      <c r="N100" s="214"/>
      <c r="O100" s="214"/>
      <c r="P100" s="214"/>
      <c r="Q100" s="214"/>
      <c r="R100" s="214"/>
      <c r="S100" s="214"/>
      <c r="T100" s="215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T100" s="216" t="s">
        <v>123</v>
      </c>
      <c r="AU100" s="216" t="s">
        <v>76</v>
      </c>
      <c r="AV100" s="11" t="s">
        <v>114</v>
      </c>
      <c r="AW100" s="11" t="s">
        <v>37</v>
      </c>
      <c r="AX100" s="11" t="s">
        <v>84</v>
      </c>
      <c r="AY100" s="216" t="s">
        <v>115</v>
      </c>
    </row>
    <row r="101" s="2" customFormat="1" ht="21.75" customHeight="1">
      <c r="A101" s="34"/>
      <c r="B101" s="35"/>
      <c r="C101" s="173" t="s">
        <v>114</v>
      </c>
      <c r="D101" s="173" t="s">
        <v>110</v>
      </c>
      <c r="E101" s="174" t="s">
        <v>145</v>
      </c>
      <c r="F101" s="175" t="s">
        <v>146</v>
      </c>
      <c r="G101" s="176" t="s">
        <v>136</v>
      </c>
      <c r="H101" s="177">
        <v>6.5</v>
      </c>
      <c r="I101" s="178"/>
      <c r="J101" s="179">
        <f>ROUND(I101*H101,2)</f>
        <v>0</v>
      </c>
      <c r="K101" s="180"/>
      <c r="L101" s="40"/>
      <c r="M101" s="181" t="s">
        <v>35</v>
      </c>
      <c r="N101" s="182" t="s">
        <v>47</v>
      </c>
      <c r="O101" s="80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5" t="s">
        <v>114</v>
      </c>
      <c r="AT101" s="185" t="s">
        <v>110</v>
      </c>
      <c r="AU101" s="185" t="s">
        <v>76</v>
      </c>
      <c r="AY101" s="13" t="s">
        <v>115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3" t="s">
        <v>84</v>
      </c>
      <c r="BK101" s="186">
        <f>ROUND(I101*H101,2)</f>
        <v>0</v>
      </c>
      <c r="BL101" s="13" t="s">
        <v>114</v>
      </c>
      <c r="BM101" s="185" t="s">
        <v>147</v>
      </c>
    </row>
    <row r="102" s="2" customFormat="1">
      <c r="A102" s="34"/>
      <c r="B102" s="35"/>
      <c r="C102" s="36"/>
      <c r="D102" s="187" t="s">
        <v>117</v>
      </c>
      <c r="E102" s="36"/>
      <c r="F102" s="188" t="s">
        <v>148</v>
      </c>
      <c r="G102" s="36"/>
      <c r="H102" s="36"/>
      <c r="I102" s="189"/>
      <c r="J102" s="36"/>
      <c r="K102" s="36"/>
      <c r="L102" s="40"/>
      <c r="M102" s="190"/>
      <c r="N102" s="191"/>
      <c r="O102" s="80"/>
      <c r="P102" s="80"/>
      <c r="Q102" s="80"/>
      <c r="R102" s="80"/>
      <c r="S102" s="80"/>
      <c r="T102" s="81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3" t="s">
        <v>117</v>
      </c>
      <c r="AU102" s="13" t="s">
        <v>76</v>
      </c>
    </row>
    <row r="103" s="2" customFormat="1">
      <c r="A103" s="34"/>
      <c r="B103" s="35"/>
      <c r="C103" s="36"/>
      <c r="D103" s="192" t="s">
        <v>119</v>
      </c>
      <c r="E103" s="36"/>
      <c r="F103" s="193" t="s">
        <v>149</v>
      </c>
      <c r="G103" s="36"/>
      <c r="H103" s="36"/>
      <c r="I103" s="189"/>
      <c r="J103" s="36"/>
      <c r="K103" s="36"/>
      <c r="L103" s="40"/>
      <c r="M103" s="190"/>
      <c r="N103" s="191"/>
      <c r="O103" s="80"/>
      <c r="P103" s="80"/>
      <c r="Q103" s="80"/>
      <c r="R103" s="80"/>
      <c r="S103" s="80"/>
      <c r="T103" s="81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3" t="s">
        <v>119</v>
      </c>
      <c r="AU103" s="13" t="s">
        <v>76</v>
      </c>
    </row>
    <row r="104" s="2" customFormat="1">
      <c r="A104" s="34"/>
      <c r="B104" s="35"/>
      <c r="C104" s="36"/>
      <c r="D104" s="187" t="s">
        <v>121</v>
      </c>
      <c r="E104" s="36"/>
      <c r="F104" s="194" t="s">
        <v>140</v>
      </c>
      <c r="G104" s="36"/>
      <c r="H104" s="36"/>
      <c r="I104" s="189"/>
      <c r="J104" s="36"/>
      <c r="K104" s="36"/>
      <c r="L104" s="40"/>
      <c r="M104" s="190"/>
      <c r="N104" s="191"/>
      <c r="O104" s="80"/>
      <c r="P104" s="80"/>
      <c r="Q104" s="80"/>
      <c r="R104" s="80"/>
      <c r="S104" s="80"/>
      <c r="T104" s="81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3" t="s">
        <v>121</v>
      </c>
      <c r="AU104" s="13" t="s">
        <v>76</v>
      </c>
    </row>
    <row r="105" s="10" customFormat="1">
      <c r="A105" s="10"/>
      <c r="B105" s="195"/>
      <c r="C105" s="196"/>
      <c r="D105" s="187" t="s">
        <v>123</v>
      </c>
      <c r="E105" s="197" t="s">
        <v>35</v>
      </c>
      <c r="F105" s="198" t="s">
        <v>150</v>
      </c>
      <c r="G105" s="196"/>
      <c r="H105" s="199">
        <v>6.5</v>
      </c>
      <c r="I105" s="200"/>
      <c r="J105" s="196"/>
      <c r="K105" s="196"/>
      <c r="L105" s="201"/>
      <c r="M105" s="202"/>
      <c r="N105" s="203"/>
      <c r="O105" s="203"/>
      <c r="P105" s="203"/>
      <c r="Q105" s="203"/>
      <c r="R105" s="203"/>
      <c r="S105" s="203"/>
      <c r="T105" s="204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05" t="s">
        <v>123</v>
      </c>
      <c r="AU105" s="205" t="s">
        <v>76</v>
      </c>
      <c r="AV105" s="10" t="s">
        <v>86</v>
      </c>
      <c r="AW105" s="10" t="s">
        <v>37</v>
      </c>
      <c r="AX105" s="10" t="s">
        <v>76</v>
      </c>
      <c r="AY105" s="205" t="s">
        <v>115</v>
      </c>
    </row>
    <row r="106" s="11" customFormat="1">
      <c r="A106" s="11"/>
      <c r="B106" s="206"/>
      <c r="C106" s="207"/>
      <c r="D106" s="187" t="s">
        <v>123</v>
      </c>
      <c r="E106" s="208" t="s">
        <v>35</v>
      </c>
      <c r="F106" s="209" t="s">
        <v>125</v>
      </c>
      <c r="G106" s="207"/>
      <c r="H106" s="210">
        <v>6.5</v>
      </c>
      <c r="I106" s="211"/>
      <c r="J106" s="207"/>
      <c r="K106" s="207"/>
      <c r="L106" s="212"/>
      <c r="M106" s="213"/>
      <c r="N106" s="214"/>
      <c r="O106" s="214"/>
      <c r="P106" s="214"/>
      <c r="Q106" s="214"/>
      <c r="R106" s="214"/>
      <c r="S106" s="214"/>
      <c r="T106" s="215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T106" s="216" t="s">
        <v>123</v>
      </c>
      <c r="AU106" s="216" t="s">
        <v>76</v>
      </c>
      <c r="AV106" s="11" t="s">
        <v>114</v>
      </c>
      <c r="AW106" s="11" t="s">
        <v>37</v>
      </c>
      <c r="AX106" s="11" t="s">
        <v>84</v>
      </c>
      <c r="AY106" s="216" t="s">
        <v>115</v>
      </c>
    </row>
    <row r="107" s="2" customFormat="1" ht="16.5" customHeight="1">
      <c r="A107" s="34"/>
      <c r="B107" s="35"/>
      <c r="C107" s="173" t="s">
        <v>151</v>
      </c>
      <c r="D107" s="173" t="s">
        <v>110</v>
      </c>
      <c r="E107" s="174" t="s">
        <v>152</v>
      </c>
      <c r="F107" s="175" t="s">
        <v>153</v>
      </c>
      <c r="G107" s="176" t="s">
        <v>136</v>
      </c>
      <c r="H107" s="177">
        <v>15.58</v>
      </c>
      <c r="I107" s="178"/>
      <c r="J107" s="179">
        <f>ROUND(I107*H107,2)</f>
        <v>0</v>
      </c>
      <c r="K107" s="180"/>
      <c r="L107" s="40"/>
      <c r="M107" s="181" t="s">
        <v>35</v>
      </c>
      <c r="N107" s="182" t="s">
        <v>47</v>
      </c>
      <c r="O107" s="80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5" t="s">
        <v>114</v>
      </c>
      <c r="AT107" s="185" t="s">
        <v>110</v>
      </c>
      <c r="AU107" s="185" t="s">
        <v>76</v>
      </c>
      <c r="AY107" s="13" t="s">
        <v>115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3" t="s">
        <v>84</v>
      </c>
      <c r="BK107" s="186">
        <f>ROUND(I107*H107,2)</f>
        <v>0</v>
      </c>
      <c r="BL107" s="13" t="s">
        <v>114</v>
      </c>
      <c r="BM107" s="185" t="s">
        <v>154</v>
      </c>
    </row>
    <row r="108" s="2" customFormat="1">
      <c r="A108" s="34"/>
      <c r="B108" s="35"/>
      <c r="C108" s="36"/>
      <c r="D108" s="187" t="s">
        <v>117</v>
      </c>
      <c r="E108" s="36"/>
      <c r="F108" s="188" t="s">
        <v>155</v>
      </c>
      <c r="G108" s="36"/>
      <c r="H108" s="36"/>
      <c r="I108" s="189"/>
      <c r="J108" s="36"/>
      <c r="K108" s="36"/>
      <c r="L108" s="40"/>
      <c r="M108" s="190"/>
      <c r="N108" s="191"/>
      <c r="O108" s="80"/>
      <c r="P108" s="80"/>
      <c r="Q108" s="80"/>
      <c r="R108" s="80"/>
      <c r="S108" s="80"/>
      <c r="T108" s="81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3" t="s">
        <v>117</v>
      </c>
      <c r="AU108" s="13" t="s">
        <v>76</v>
      </c>
    </row>
    <row r="109" s="2" customFormat="1">
      <c r="A109" s="34"/>
      <c r="B109" s="35"/>
      <c r="C109" s="36"/>
      <c r="D109" s="192" t="s">
        <v>119</v>
      </c>
      <c r="E109" s="36"/>
      <c r="F109" s="193" t="s">
        <v>156</v>
      </c>
      <c r="G109" s="36"/>
      <c r="H109" s="36"/>
      <c r="I109" s="189"/>
      <c r="J109" s="36"/>
      <c r="K109" s="36"/>
      <c r="L109" s="40"/>
      <c r="M109" s="190"/>
      <c r="N109" s="191"/>
      <c r="O109" s="80"/>
      <c r="P109" s="80"/>
      <c r="Q109" s="80"/>
      <c r="R109" s="80"/>
      <c r="S109" s="80"/>
      <c r="T109" s="81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3" t="s">
        <v>119</v>
      </c>
      <c r="AU109" s="13" t="s">
        <v>76</v>
      </c>
    </row>
    <row r="110" s="2" customFormat="1">
      <c r="A110" s="34"/>
      <c r="B110" s="35"/>
      <c r="C110" s="36"/>
      <c r="D110" s="187" t="s">
        <v>121</v>
      </c>
      <c r="E110" s="36"/>
      <c r="F110" s="194" t="s">
        <v>157</v>
      </c>
      <c r="G110" s="36"/>
      <c r="H110" s="36"/>
      <c r="I110" s="189"/>
      <c r="J110" s="36"/>
      <c r="K110" s="36"/>
      <c r="L110" s="40"/>
      <c r="M110" s="190"/>
      <c r="N110" s="191"/>
      <c r="O110" s="80"/>
      <c r="P110" s="80"/>
      <c r="Q110" s="80"/>
      <c r="R110" s="80"/>
      <c r="S110" s="80"/>
      <c r="T110" s="81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3" t="s">
        <v>121</v>
      </c>
      <c r="AU110" s="13" t="s">
        <v>76</v>
      </c>
    </row>
    <row r="111" s="10" customFormat="1">
      <c r="A111" s="10"/>
      <c r="B111" s="195"/>
      <c r="C111" s="196"/>
      <c r="D111" s="187" t="s">
        <v>123</v>
      </c>
      <c r="E111" s="197" t="s">
        <v>35</v>
      </c>
      <c r="F111" s="198" t="s">
        <v>158</v>
      </c>
      <c r="G111" s="196"/>
      <c r="H111" s="199">
        <v>0</v>
      </c>
      <c r="I111" s="200"/>
      <c r="J111" s="196"/>
      <c r="K111" s="196"/>
      <c r="L111" s="201"/>
      <c r="M111" s="202"/>
      <c r="N111" s="203"/>
      <c r="O111" s="203"/>
      <c r="P111" s="203"/>
      <c r="Q111" s="203"/>
      <c r="R111" s="203"/>
      <c r="S111" s="203"/>
      <c r="T111" s="204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T111" s="205" t="s">
        <v>123</v>
      </c>
      <c r="AU111" s="205" t="s">
        <v>76</v>
      </c>
      <c r="AV111" s="10" t="s">
        <v>86</v>
      </c>
      <c r="AW111" s="10" t="s">
        <v>37</v>
      </c>
      <c r="AX111" s="10" t="s">
        <v>76</v>
      </c>
      <c r="AY111" s="205" t="s">
        <v>115</v>
      </c>
    </row>
    <row r="112" s="10" customFormat="1">
      <c r="A112" s="10"/>
      <c r="B112" s="195"/>
      <c r="C112" s="196"/>
      <c r="D112" s="187" t="s">
        <v>123</v>
      </c>
      <c r="E112" s="197" t="s">
        <v>35</v>
      </c>
      <c r="F112" s="198" t="s">
        <v>159</v>
      </c>
      <c r="G112" s="196"/>
      <c r="H112" s="199">
        <v>0.27500000000000002</v>
      </c>
      <c r="I112" s="200"/>
      <c r="J112" s="196"/>
      <c r="K112" s="196"/>
      <c r="L112" s="201"/>
      <c r="M112" s="202"/>
      <c r="N112" s="203"/>
      <c r="O112" s="203"/>
      <c r="P112" s="203"/>
      <c r="Q112" s="203"/>
      <c r="R112" s="203"/>
      <c r="S112" s="203"/>
      <c r="T112" s="204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05" t="s">
        <v>123</v>
      </c>
      <c r="AU112" s="205" t="s">
        <v>76</v>
      </c>
      <c r="AV112" s="10" t="s">
        <v>86</v>
      </c>
      <c r="AW112" s="10" t="s">
        <v>37</v>
      </c>
      <c r="AX112" s="10" t="s">
        <v>76</v>
      </c>
      <c r="AY112" s="205" t="s">
        <v>115</v>
      </c>
    </row>
    <row r="113" s="10" customFormat="1">
      <c r="A113" s="10"/>
      <c r="B113" s="195"/>
      <c r="C113" s="196"/>
      <c r="D113" s="187" t="s">
        <v>123</v>
      </c>
      <c r="E113" s="197" t="s">
        <v>35</v>
      </c>
      <c r="F113" s="198" t="s">
        <v>160</v>
      </c>
      <c r="G113" s="196"/>
      <c r="H113" s="199">
        <v>15.305</v>
      </c>
      <c r="I113" s="200"/>
      <c r="J113" s="196"/>
      <c r="K113" s="196"/>
      <c r="L113" s="201"/>
      <c r="M113" s="202"/>
      <c r="N113" s="203"/>
      <c r="O113" s="203"/>
      <c r="P113" s="203"/>
      <c r="Q113" s="203"/>
      <c r="R113" s="203"/>
      <c r="S113" s="203"/>
      <c r="T113" s="204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05" t="s">
        <v>123</v>
      </c>
      <c r="AU113" s="205" t="s">
        <v>76</v>
      </c>
      <c r="AV113" s="10" t="s">
        <v>86</v>
      </c>
      <c r="AW113" s="10" t="s">
        <v>37</v>
      </c>
      <c r="AX113" s="10" t="s">
        <v>76</v>
      </c>
      <c r="AY113" s="205" t="s">
        <v>115</v>
      </c>
    </row>
    <row r="114" s="11" customFormat="1">
      <c r="A114" s="11"/>
      <c r="B114" s="206"/>
      <c r="C114" s="207"/>
      <c r="D114" s="187" t="s">
        <v>123</v>
      </c>
      <c r="E114" s="208" t="s">
        <v>35</v>
      </c>
      <c r="F114" s="209" t="s">
        <v>125</v>
      </c>
      <c r="G114" s="207"/>
      <c r="H114" s="210">
        <v>15.58</v>
      </c>
      <c r="I114" s="211"/>
      <c r="J114" s="207"/>
      <c r="K114" s="207"/>
      <c r="L114" s="212"/>
      <c r="M114" s="213"/>
      <c r="N114" s="214"/>
      <c r="O114" s="214"/>
      <c r="P114" s="214"/>
      <c r="Q114" s="214"/>
      <c r="R114" s="214"/>
      <c r="S114" s="214"/>
      <c r="T114" s="215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T114" s="216" t="s">
        <v>123</v>
      </c>
      <c r="AU114" s="216" t="s">
        <v>76</v>
      </c>
      <c r="AV114" s="11" t="s">
        <v>114</v>
      </c>
      <c r="AW114" s="11" t="s">
        <v>37</v>
      </c>
      <c r="AX114" s="11" t="s">
        <v>84</v>
      </c>
      <c r="AY114" s="216" t="s">
        <v>115</v>
      </c>
    </row>
    <row r="115" s="2" customFormat="1" ht="16.5" customHeight="1">
      <c r="A115" s="34"/>
      <c r="B115" s="35"/>
      <c r="C115" s="173" t="s">
        <v>161</v>
      </c>
      <c r="D115" s="173" t="s">
        <v>110</v>
      </c>
      <c r="E115" s="174" t="s">
        <v>162</v>
      </c>
      <c r="F115" s="175" t="s">
        <v>163</v>
      </c>
      <c r="G115" s="176" t="s">
        <v>136</v>
      </c>
      <c r="H115" s="177">
        <v>21.812000000000001</v>
      </c>
      <c r="I115" s="178"/>
      <c r="J115" s="179">
        <f>ROUND(I115*H115,2)</f>
        <v>0</v>
      </c>
      <c r="K115" s="180"/>
      <c r="L115" s="40"/>
      <c r="M115" s="181" t="s">
        <v>35</v>
      </c>
      <c r="N115" s="182" t="s">
        <v>47</v>
      </c>
      <c r="O115" s="80"/>
      <c r="P115" s="183">
        <f>O115*H115</f>
        <v>0</v>
      </c>
      <c r="Q115" s="183">
        <v>0.00158</v>
      </c>
      <c r="R115" s="183">
        <f>Q115*H115</f>
        <v>0.034462960000000001</v>
      </c>
      <c r="S115" s="183">
        <v>0</v>
      </c>
      <c r="T115" s="184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5" t="s">
        <v>114</v>
      </c>
      <c r="AT115" s="185" t="s">
        <v>110</v>
      </c>
      <c r="AU115" s="185" t="s">
        <v>76</v>
      </c>
      <c r="AY115" s="13" t="s">
        <v>115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3" t="s">
        <v>84</v>
      </c>
      <c r="BK115" s="186">
        <f>ROUND(I115*H115,2)</f>
        <v>0</v>
      </c>
      <c r="BL115" s="13" t="s">
        <v>114</v>
      </c>
      <c r="BM115" s="185" t="s">
        <v>164</v>
      </c>
    </row>
    <row r="116" s="2" customFormat="1">
      <c r="A116" s="34"/>
      <c r="B116" s="35"/>
      <c r="C116" s="36"/>
      <c r="D116" s="187" t="s">
        <v>117</v>
      </c>
      <c r="E116" s="36"/>
      <c r="F116" s="188" t="s">
        <v>165</v>
      </c>
      <c r="G116" s="36"/>
      <c r="H116" s="36"/>
      <c r="I116" s="189"/>
      <c r="J116" s="36"/>
      <c r="K116" s="36"/>
      <c r="L116" s="40"/>
      <c r="M116" s="190"/>
      <c r="N116" s="191"/>
      <c r="O116" s="80"/>
      <c r="P116" s="80"/>
      <c r="Q116" s="80"/>
      <c r="R116" s="80"/>
      <c r="S116" s="80"/>
      <c r="T116" s="81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3" t="s">
        <v>117</v>
      </c>
      <c r="AU116" s="13" t="s">
        <v>76</v>
      </c>
    </row>
    <row r="117" s="2" customFormat="1">
      <c r="A117" s="34"/>
      <c r="B117" s="35"/>
      <c r="C117" s="36"/>
      <c r="D117" s="192" t="s">
        <v>119</v>
      </c>
      <c r="E117" s="36"/>
      <c r="F117" s="193" t="s">
        <v>166</v>
      </c>
      <c r="G117" s="36"/>
      <c r="H117" s="36"/>
      <c r="I117" s="189"/>
      <c r="J117" s="36"/>
      <c r="K117" s="36"/>
      <c r="L117" s="40"/>
      <c r="M117" s="190"/>
      <c r="N117" s="191"/>
      <c r="O117" s="80"/>
      <c r="P117" s="80"/>
      <c r="Q117" s="80"/>
      <c r="R117" s="80"/>
      <c r="S117" s="80"/>
      <c r="T117" s="81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119</v>
      </c>
      <c r="AU117" s="13" t="s">
        <v>76</v>
      </c>
    </row>
    <row r="118" s="2" customFormat="1">
      <c r="A118" s="34"/>
      <c r="B118" s="35"/>
      <c r="C118" s="36"/>
      <c r="D118" s="187" t="s">
        <v>121</v>
      </c>
      <c r="E118" s="36"/>
      <c r="F118" s="194" t="s">
        <v>157</v>
      </c>
      <c r="G118" s="36"/>
      <c r="H118" s="36"/>
      <c r="I118" s="189"/>
      <c r="J118" s="36"/>
      <c r="K118" s="36"/>
      <c r="L118" s="40"/>
      <c r="M118" s="190"/>
      <c r="N118" s="191"/>
      <c r="O118" s="80"/>
      <c r="P118" s="80"/>
      <c r="Q118" s="80"/>
      <c r="R118" s="80"/>
      <c r="S118" s="80"/>
      <c r="T118" s="81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121</v>
      </c>
      <c r="AU118" s="13" t="s">
        <v>76</v>
      </c>
    </row>
    <row r="119" s="10" customFormat="1">
      <c r="A119" s="10"/>
      <c r="B119" s="195"/>
      <c r="C119" s="196"/>
      <c r="D119" s="187" t="s">
        <v>123</v>
      </c>
      <c r="E119" s="197" t="s">
        <v>35</v>
      </c>
      <c r="F119" s="198" t="s">
        <v>158</v>
      </c>
      <c r="G119" s="196"/>
      <c r="H119" s="199">
        <v>0</v>
      </c>
      <c r="I119" s="200"/>
      <c r="J119" s="196"/>
      <c r="K119" s="196"/>
      <c r="L119" s="201"/>
      <c r="M119" s="202"/>
      <c r="N119" s="203"/>
      <c r="O119" s="203"/>
      <c r="P119" s="203"/>
      <c r="Q119" s="203"/>
      <c r="R119" s="203"/>
      <c r="S119" s="203"/>
      <c r="T119" s="204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T119" s="205" t="s">
        <v>123</v>
      </c>
      <c r="AU119" s="205" t="s">
        <v>76</v>
      </c>
      <c r="AV119" s="10" t="s">
        <v>86</v>
      </c>
      <c r="AW119" s="10" t="s">
        <v>37</v>
      </c>
      <c r="AX119" s="10" t="s">
        <v>76</v>
      </c>
      <c r="AY119" s="205" t="s">
        <v>115</v>
      </c>
    </row>
    <row r="120" s="10" customFormat="1">
      <c r="A120" s="10"/>
      <c r="B120" s="195"/>
      <c r="C120" s="196"/>
      <c r="D120" s="187" t="s">
        <v>123</v>
      </c>
      <c r="E120" s="197" t="s">
        <v>35</v>
      </c>
      <c r="F120" s="198" t="s">
        <v>159</v>
      </c>
      <c r="G120" s="196"/>
      <c r="H120" s="199">
        <v>0.27500000000000002</v>
      </c>
      <c r="I120" s="200"/>
      <c r="J120" s="196"/>
      <c r="K120" s="196"/>
      <c r="L120" s="201"/>
      <c r="M120" s="202"/>
      <c r="N120" s="203"/>
      <c r="O120" s="203"/>
      <c r="P120" s="203"/>
      <c r="Q120" s="203"/>
      <c r="R120" s="203"/>
      <c r="S120" s="203"/>
      <c r="T120" s="204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05" t="s">
        <v>123</v>
      </c>
      <c r="AU120" s="205" t="s">
        <v>76</v>
      </c>
      <c r="AV120" s="10" t="s">
        <v>86</v>
      </c>
      <c r="AW120" s="10" t="s">
        <v>37</v>
      </c>
      <c r="AX120" s="10" t="s">
        <v>76</v>
      </c>
      <c r="AY120" s="205" t="s">
        <v>115</v>
      </c>
    </row>
    <row r="121" s="10" customFormat="1">
      <c r="A121" s="10"/>
      <c r="B121" s="195"/>
      <c r="C121" s="196"/>
      <c r="D121" s="187" t="s">
        <v>123</v>
      </c>
      <c r="E121" s="197" t="s">
        <v>35</v>
      </c>
      <c r="F121" s="198" t="s">
        <v>167</v>
      </c>
      <c r="G121" s="196"/>
      <c r="H121" s="199">
        <v>15.305</v>
      </c>
      <c r="I121" s="200"/>
      <c r="J121" s="196"/>
      <c r="K121" s="196"/>
      <c r="L121" s="201"/>
      <c r="M121" s="202"/>
      <c r="N121" s="203"/>
      <c r="O121" s="203"/>
      <c r="P121" s="203"/>
      <c r="Q121" s="203"/>
      <c r="R121" s="203"/>
      <c r="S121" s="203"/>
      <c r="T121" s="204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05" t="s">
        <v>123</v>
      </c>
      <c r="AU121" s="205" t="s">
        <v>76</v>
      </c>
      <c r="AV121" s="10" t="s">
        <v>86</v>
      </c>
      <c r="AW121" s="10" t="s">
        <v>37</v>
      </c>
      <c r="AX121" s="10" t="s">
        <v>76</v>
      </c>
      <c r="AY121" s="205" t="s">
        <v>115</v>
      </c>
    </row>
    <row r="122" s="10" customFormat="1">
      <c r="A122" s="10"/>
      <c r="B122" s="195"/>
      <c r="C122" s="196"/>
      <c r="D122" s="187" t="s">
        <v>123</v>
      </c>
      <c r="E122" s="197" t="s">
        <v>35</v>
      </c>
      <c r="F122" s="198" t="s">
        <v>168</v>
      </c>
      <c r="G122" s="196"/>
      <c r="H122" s="199">
        <v>6.2320000000000002</v>
      </c>
      <c r="I122" s="200"/>
      <c r="J122" s="196"/>
      <c r="K122" s="196"/>
      <c r="L122" s="201"/>
      <c r="M122" s="202"/>
      <c r="N122" s="203"/>
      <c r="O122" s="203"/>
      <c r="P122" s="203"/>
      <c r="Q122" s="203"/>
      <c r="R122" s="203"/>
      <c r="S122" s="203"/>
      <c r="T122" s="204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05" t="s">
        <v>123</v>
      </c>
      <c r="AU122" s="205" t="s">
        <v>76</v>
      </c>
      <c r="AV122" s="10" t="s">
        <v>86</v>
      </c>
      <c r="AW122" s="10" t="s">
        <v>37</v>
      </c>
      <c r="AX122" s="10" t="s">
        <v>76</v>
      </c>
      <c r="AY122" s="205" t="s">
        <v>115</v>
      </c>
    </row>
    <row r="123" s="11" customFormat="1">
      <c r="A123" s="11"/>
      <c r="B123" s="206"/>
      <c r="C123" s="207"/>
      <c r="D123" s="187" t="s">
        <v>123</v>
      </c>
      <c r="E123" s="208" t="s">
        <v>35</v>
      </c>
      <c r="F123" s="209" t="s">
        <v>125</v>
      </c>
      <c r="G123" s="207"/>
      <c r="H123" s="210">
        <v>21.812000000000001</v>
      </c>
      <c r="I123" s="211"/>
      <c r="J123" s="207"/>
      <c r="K123" s="207"/>
      <c r="L123" s="212"/>
      <c r="M123" s="213"/>
      <c r="N123" s="214"/>
      <c r="O123" s="214"/>
      <c r="P123" s="214"/>
      <c r="Q123" s="214"/>
      <c r="R123" s="214"/>
      <c r="S123" s="214"/>
      <c r="T123" s="215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T123" s="216" t="s">
        <v>123</v>
      </c>
      <c r="AU123" s="216" t="s">
        <v>76</v>
      </c>
      <c r="AV123" s="11" t="s">
        <v>114</v>
      </c>
      <c r="AW123" s="11" t="s">
        <v>37</v>
      </c>
      <c r="AX123" s="11" t="s">
        <v>84</v>
      </c>
      <c r="AY123" s="216" t="s">
        <v>115</v>
      </c>
    </row>
    <row r="124" s="2" customFormat="1" ht="21.75" customHeight="1">
      <c r="A124" s="34"/>
      <c r="B124" s="35"/>
      <c r="C124" s="173" t="s">
        <v>169</v>
      </c>
      <c r="D124" s="173" t="s">
        <v>110</v>
      </c>
      <c r="E124" s="174" t="s">
        <v>170</v>
      </c>
      <c r="F124" s="175" t="s">
        <v>171</v>
      </c>
      <c r="G124" s="176" t="s">
        <v>172</v>
      </c>
      <c r="H124" s="177">
        <v>198.80000000000001</v>
      </c>
      <c r="I124" s="178"/>
      <c r="J124" s="179">
        <f>ROUND(I124*H124,2)</f>
        <v>0</v>
      </c>
      <c r="K124" s="180"/>
      <c r="L124" s="40"/>
      <c r="M124" s="181" t="s">
        <v>35</v>
      </c>
      <c r="N124" s="182" t="s">
        <v>47</v>
      </c>
      <c r="O124" s="80"/>
      <c r="P124" s="183">
        <f>O124*H124</f>
        <v>0</v>
      </c>
      <c r="Q124" s="183">
        <v>0.00011</v>
      </c>
      <c r="R124" s="183">
        <f>Q124*H124</f>
        <v>0.021868000000000002</v>
      </c>
      <c r="S124" s="183">
        <v>0</v>
      </c>
      <c r="T124" s="184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5" t="s">
        <v>114</v>
      </c>
      <c r="AT124" s="185" t="s">
        <v>110</v>
      </c>
      <c r="AU124" s="185" t="s">
        <v>76</v>
      </c>
      <c r="AY124" s="13" t="s">
        <v>115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3" t="s">
        <v>84</v>
      </c>
      <c r="BK124" s="186">
        <f>ROUND(I124*H124,2)</f>
        <v>0</v>
      </c>
      <c r="BL124" s="13" t="s">
        <v>114</v>
      </c>
      <c r="BM124" s="185" t="s">
        <v>173</v>
      </c>
    </row>
    <row r="125" s="2" customFormat="1">
      <c r="A125" s="34"/>
      <c r="B125" s="35"/>
      <c r="C125" s="36"/>
      <c r="D125" s="187" t="s">
        <v>117</v>
      </c>
      <c r="E125" s="36"/>
      <c r="F125" s="188" t="s">
        <v>174</v>
      </c>
      <c r="G125" s="36"/>
      <c r="H125" s="36"/>
      <c r="I125" s="189"/>
      <c r="J125" s="36"/>
      <c r="K125" s="36"/>
      <c r="L125" s="40"/>
      <c r="M125" s="190"/>
      <c r="N125" s="191"/>
      <c r="O125" s="80"/>
      <c r="P125" s="80"/>
      <c r="Q125" s="80"/>
      <c r="R125" s="80"/>
      <c r="S125" s="80"/>
      <c r="T125" s="81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117</v>
      </c>
      <c r="AU125" s="13" t="s">
        <v>76</v>
      </c>
    </row>
    <row r="126" s="2" customFormat="1">
      <c r="A126" s="34"/>
      <c r="B126" s="35"/>
      <c r="C126" s="36"/>
      <c r="D126" s="192" t="s">
        <v>119</v>
      </c>
      <c r="E126" s="36"/>
      <c r="F126" s="193" t="s">
        <v>175</v>
      </c>
      <c r="G126" s="36"/>
      <c r="H126" s="36"/>
      <c r="I126" s="189"/>
      <c r="J126" s="36"/>
      <c r="K126" s="36"/>
      <c r="L126" s="40"/>
      <c r="M126" s="190"/>
      <c r="N126" s="191"/>
      <c r="O126" s="80"/>
      <c r="P126" s="80"/>
      <c r="Q126" s="80"/>
      <c r="R126" s="80"/>
      <c r="S126" s="80"/>
      <c r="T126" s="81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119</v>
      </c>
      <c r="AU126" s="13" t="s">
        <v>76</v>
      </c>
    </row>
    <row r="127" s="2" customFormat="1">
      <c r="A127" s="34"/>
      <c r="B127" s="35"/>
      <c r="C127" s="36"/>
      <c r="D127" s="187" t="s">
        <v>121</v>
      </c>
      <c r="E127" s="36"/>
      <c r="F127" s="194" t="s">
        <v>176</v>
      </c>
      <c r="G127" s="36"/>
      <c r="H127" s="36"/>
      <c r="I127" s="189"/>
      <c r="J127" s="36"/>
      <c r="K127" s="36"/>
      <c r="L127" s="40"/>
      <c r="M127" s="190"/>
      <c r="N127" s="191"/>
      <c r="O127" s="80"/>
      <c r="P127" s="80"/>
      <c r="Q127" s="80"/>
      <c r="R127" s="80"/>
      <c r="S127" s="80"/>
      <c r="T127" s="81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121</v>
      </c>
      <c r="AU127" s="13" t="s">
        <v>76</v>
      </c>
    </row>
    <row r="128" s="10" customFormat="1">
      <c r="A128" s="10"/>
      <c r="B128" s="195"/>
      <c r="C128" s="196"/>
      <c r="D128" s="187" t="s">
        <v>123</v>
      </c>
      <c r="E128" s="197" t="s">
        <v>35</v>
      </c>
      <c r="F128" s="198" t="s">
        <v>177</v>
      </c>
      <c r="G128" s="196"/>
      <c r="H128" s="199">
        <v>198.80000000000001</v>
      </c>
      <c r="I128" s="200"/>
      <c r="J128" s="196"/>
      <c r="K128" s="196"/>
      <c r="L128" s="201"/>
      <c r="M128" s="202"/>
      <c r="N128" s="203"/>
      <c r="O128" s="203"/>
      <c r="P128" s="203"/>
      <c r="Q128" s="203"/>
      <c r="R128" s="203"/>
      <c r="S128" s="203"/>
      <c r="T128" s="204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05" t="s">
        <v>123</v>
      </c>
      <c r="AU128" s="205" t="s">
        <v>76</v>
      </c>
      <c r="AV128" s="10" t="s">
        <v>86</v>
      </c>
      <c r="AW128" s="10" t="s">
        <v>37</v>
      </c>
      <c r="AX128" s="10" t="s">
        <v>76</v>
      </c>
      <c r="AY128" s="205" t="s">
        <v>115</v>
      </c>
    </row>
    <row r="129" s="11" customFormat="1">
      <c r="A129" s="11"/>
      <c r="B129" s="206"/>
      <c r="C129" s="207"/>
      <c r="D129" s="187" t="s">
        <v>123</v>
      </c>
      <c r="E129" s="208" t="s">
        <v>35</v>
      </c>
      <c r="F129" s="209" t="s">
        <v>125</v>
      </c>
      <c r="G129" s="207"/>
      <c r="H129" s="210">
        <v>198.80000000000001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T129" s="216" t="s">
        <v>123</v>
      </c>
      <c r="AU129" s="216" t="s">
        <v>76</v>
      </c>
      <c r="AV129" s="11" t="s">
        <v>114</v>
      </c>
      <c r="AW129" s="11" t="s">
        <v>37</v>
      </c>
      <c r="AX129" s="11" t="s">
        <v>84</v>
      </c>
      <c r="AY129" s="216" t="s">
        <v>115</v>
      </c>
    </row>
    <row r="130" s="2" customFormat="1" ht="24.15" customHeight="1">
      <c r="A130" s="34"/>
      <c r="B130" s="35"/>
      <c r="C130" s="173" t="s">
        <v>178</v>
      </c>
      <c r="D130" s="173" t="s">
        <v>110</v>
      </c>
      <c r="E130" s="174" t="s">
        <v>179</v>
      </c>
      <c r="F130" s="175" t="s">
        <v>180</v>
      </c>
      <c r="G130" s="176" t="s">
        <v>113</v>
      </c>
      <c r="H130" s="177">
        <v>71</v>
      </c>
      <c r="I130" s="178"/>
      <c r="J130" s="179">
        <f>ROUND(I130*H130,2)</f>
        <v>0</v>
      </c>
      <c r="K130" s="180"/>
      <c r="L130" s="40"/>
      <c r="M130" s="181" t="s">
        <v>35</v>
      </c>
      <c r="N130" s="182" t="s">
        <v>47</v>
      </c>
      <c r="O130" s="80"/>
      <c r="P130" s="183">
        <f>O130*H130</f>
        <v>0</v>
      </c>
      <c r="Q130" s="183">
        <v>0.034540000000000001</v>
      </c>
      <c r="R130" s="183">
        <f>Q130*H130</f>
        <v>2.45234</v>
      </c>
      <c r="S130" s="183">
        <v>0</v>
      </c>
      <c r="T130" s="184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5" t="s">
        <v>114</v>
      </c>
      <c r="AT130" s="185" t="s">
        <v>110</v>
      </c>
      <c r="AU130" s="185" t="s">
        <v>76</v>
      </c>
      <c r="AY130" s="13" t="s">
        <v>115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3" t="s">
        <v>84</v>
      </c>
      <c r="BK130" s="186">
        <f>ROUND(I130*H130,2)</f>
        <v>0</v>
      </c>
      <c r="BL130" s="13" t="s">
        <v>114</v>
      </c>
      <c r="BM130" s="185" t="s">
        <v>181</v>
      </c>
    </row>
    <row r="131" s="2" customFormat="1">
      <c r="A131" s="34"/>
      <c r="B131" s="35"/>
      <c r="C131" s="36"/>
      <c r="D131" s="187" t="s">
        <v>117</v>
      </c>
      <c r="E131" s="36"/>
      <c r="F131" s="188" t="s">
        <v>182</v>
      </c>
      <c r="G131" s="36"/>
      <c r="H131" s="36"/>
      <c r="I131" s="189"/>
      <c r="J131" s="36"/>
      <c r="K131" s="36"/>
      <c r="L131" s="40"/>
      <c r="M131" s="190"/>
      <c r="N131" s="191"/>
      <c r="O131" s="80"/>
      <c r="P131" s="80"/>
      <c r="Q131" s="80"/>
      <c r="R131" s="80"/>
      <c r="S131" s="80"/>
      <c r="T131" s="81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117</v>
      </c>
      <c r="AU131" s="13" t="s">
        <v>76</v>
      </c>
    </row>
    <row r="132" s="2" customFormat="1">
      <c r="A132" s="34"/>
      <c r="B132" s="35"/>
      <c r="C132" s="36"/>
      <c r="D132" s="192" t="s">
        <v>119</v>
      </c>
      <c r="E132" s="36"/>
      <c r="F132" s="193" t="s">
        <v>183</v>
      </c>
      <c r="G132" s="36"/>
      <c r="H132" s="36"/>
      <c r="I132" s="189"/>
      <c r="J132" s="36"/>
      <c r="K132" s="36"/>
      <c r="L132" s="40"/>
      <c r="M132" s="190"/>
      <c r="N132" s="191"/>
      <c r="O132" s="80"/>
      <c r="P132" s="80"/>
      <c r="Q132" s="80"/>
      <c r="R132" s="80"/>
      <c r="S132" s="80"/>
      <c r="T132" s="81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119</v>
      </c>
      <c r="AU132" s="13" t="s">
        <v>76</v>
      </c>
    </row>
    <row r="133" s="2" customFormat="1">
      <c r="A133" s="34"/>
      <c r="B133" s="35"/>
      <c r="C133" s="36"/>
      <c r="D133" s="187" t="s">
        <v>121</v>
      </c>
      <c r="E133" s="36"/>
      <c r="F133" s="194" t="s">
        <v>176</v>
      </c>
      <c r="G133" s="36"/>
      <c r="H133" s="36"/>
      <c r="I133" s="189"/>
      <c r="J133" s="36"/>
      <c r="K133" s="36"/>
      <c r="L133" s="40"/>
      <c r="M133" s="190"/>
      <c r="N133" s="191"/>
      <c r="O133" s="80"/>
      <c r="P133" s="80"/>
      <c r="Q133" s="80"/>
      <c r="R133" s="80"/>
      <c r="S133" s="80"/>
      <c r="T133" s="81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121</v>
      </c>
      <c r="AU133" s="13" t="s">
        <v>76</v>
      </c>
    </row>
    <row r="134" s="10" customFormat="1">
      <c r="A134" s="10"/>
      <c r="B134" s="195"/>
      <c r="C134" s="196"/>
      <c r="D134" s="187" t="s">
        <v>123</v>
      </c>
      <c r="E134" s="197" t="s">
        <v>35</v>
      </c>
      <c r="F134" s="198" t="s">
        <v>184</v>
      </c>
      <c r="G134" s="196"/>
      <c r="H134" s="199">
        <v>30</v>
      </c>
      <c r="I134" s="200"/>
      <c r="J134" s="196"/>
      <c r="K134" s="196"/>
      <c r="L134" s="201"/>
      <c r="M134" s="202"/>
      <c r="N134" s="203"/>
      <c r="O134" s="203"/>
      <c r="P134" s="203"/>
      <c r="Q134" s="203"/>
      <c r="R134" s="203"/>
      <c r="S134" s="203"/>
      <c r="T134" s="204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05" t="s">
        <v>123</v>
      </c>
      <c r="AU134" s="205" t="s">
        <v>76</v>
      </c>
      <c r="AV134" s="10" t="s">
        <v>86</v>
      </c>
      <c r="AW134" s="10" t="s">
        <v>37</v>
      </c>
      <c r="AX134" s="10" t="s">
        <v>76</v>
      </c>
      <c r="AY134" s="205" t="s">
        <v>115</v>
      </c>
    </row>
    <row r="135" s="10" customFormat="1">
      <c r="A135" s="10"/>
      <c r="B135" s="195"/>
      <c r="C135" s="196"/>
      <c r="D135" s="187" t="s">
        <v>123</v>
      </c>
      <c r="E135" s="197" t="s">
        <v>35</v>
      </c>
      <c r="F135" s="198" t="s">
        <v>185</v>
      </c>
      <c r="G135" s="196"/>
      <c r="H135" s="199">
        <v>41</v>
      </c>
      <c r="I135" s="200"/>
      <c r="J135" s="196"/>
      <c r="K135" s="196"/>
      <c r="L135" s="201"/>
      <c r="M135" s="202"/>
      <c r="N135" s="203"/>
      <c r="O135" s="203"/>
      <c r="P135" s="203"/>
      <c r="Q135" s="203"/>
      <c r="R135" s="203"/>
      <c r="S135" s="203"/>
      <c r="T135" s="204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05" t="s">
        <v>123</v>
      </c>
      <c r="AU135" s="205" t="s">
        <v>76</v>
      </c>
      <c r="AV135" s="10" t="s">
        <v>86</v>
      </c>
      <c r="AW135" s="10" t="s">
        <v>37</v>
      </c>
      <c r="AX135" s="10" t="s">
        <v>76</v>
      </c>
      <c r="AY135" s="205" t="s">
        <v>115</v>
      </c>
    </row>
    <row r="136" s="11" customFormat="1">
      <c r="A136" s="11"/>
      <c r="B136" s="206"/>
      <c r="C136" s="207"/>
      <c r="D136" s="187" t="s">
        <v>123</v>
      </c>
      <c r="E136" s="208" t="s">
        <v>35</v>
      </c>
      <c r="F136" s="209" t="s">
        <v>125</v>
      </c>
      <c r="G136" s="207"/>
      <c r="H136" s="210">
        <v>71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T136" s="216" t="s">
        <v>123</v>
      </c>
      <c r="AU136" s="216" t="s">
        <v>76</v>
      </c>
      <c r="AV136" s="11" t="s">
        <v>114</v>
      </c>
      <c r="AW136" s="11" t="s">
        <v>37</v>
      </c>
      <c r="AX136" s="11" t="s">
        <v>84</v>
      </c>
      <c r="AY136" s="216" t="s">
        <v>115</v>
      </c>
    </row>
    <row r="137" s="2" customFormat="1" ht="16.5" customHeight="1">
      <c r="A137" s="34"/>
      <c r="B137" s="35"/>
      <c r="C137" s="173" t="s">
        <v>186</v>
      </c>
      <c r="D137" s="173" t="s">
        <v>110</v>
      </c>
      <c r="E137" s="174" t="s">
        <v>187</v>
      </c>
      <c r="F137" s="175" t="s">
        <v>188</v>
      </c>
      <c r="G137" s="176" t="s">
        <v>128</v>
      </c>
      <c r="H137" s="177">
        <v>198</v>
      </c>
      <c r="I137" s="178"/>
      <c r="J137" s="179">
        <f>ROUND(I137*H137,2)</f>
        <v>0</v>
      </c>
      <c r="K137" s="180"/>
      <c r="L137" s="40"/>
      <c r="M137" s="181" t="s">
        <v>35</v>
      </c>
      <c r="N137" s="182" t="s">
        <v>47</v>
      </c>
      <c r="O137" s="80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5" t="s">
        <v>114</v>
      </c>
      <c r="AT137" s="185" t="s">
        <v>110</v>
      </c>
      <c r="AU137" s="185" t="s">
        <v>76</v>
      </c>
      <c r="AY137" s="13" t="s">
        <v>115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3" t="s">
        <v>84</v>
      </c>
      <c r="BK137" s="186">
        <f>ROUND(I137*H137,2)</f>
        <v>0</v>
      </c>
      <c r="BL137" s="13" t="s">
        <v>114</v>
      </c>
      <c r="BM137" s="185" t="s">
        <v>189</v>
      </c>
    </row>
    <row r="138" s="2" customFormat="1">
      <c r="A138" s="34"/>
      <c r="B138" s="35"/>
      <c r="C138" s="36"/>
      <c r="D138" s="187" t="s">
        <v>117</v>
      </c>
      <c r="E138" s="36"/>
      <c r="F138" s="188" t="s">
        <v>190</v>
      </c>
      <c r="G138" s="36"/>
      <c r="H138" s="36"/>
      <c r="I138" s="189"/>
      <c r="J138" s="36"/>
      <c r="K138" s="36"/>
      <c r="L138" s="40"/>
      <c r="M138" s="190"/>
      <c r="N138" s="191"/>
      <c r="O138" s="80"/>
      <c r="P138" s="80"/>
      <c r="Q138" s="80"/>
      <c r="R138" s="80"/>
      <c r="S138" s="80"/>
      <c r="T138" s="81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117</v>
      </c>
      <c r="AU138" s="13" t="s">
        <v>76</v>
      </c>
    </row>
    <row r="139" s="2" customFormat="1">
      <c r="A139" s="34"/>
      <c r="B139" s="35"/>
      <c r="C139" s="36"/>
      <c r="D139" s="192" t="s">
        <v>119</v>
      </c>
      <c r="E139" s="36"/>
      <c r="F139" s="193" t="s">
        <v>191</v>
      </c>
      <c r="G139" s="36"/>
      <c r="H139" s="36"/>
      <c r="I139" s="189"/>
      <c r="J139" s="36"/>
      <c r="K139" s="36"/>
      <c r="L139" s="40"/>
      <c r="M139" s="190"/>
      <c r="N139" s="191"/>
      <c r="O139" s="80"/>
      <c r="P139" s="80"/>
      <c r="Q139" s="80"/>
      <c r="R139" s="80"/>
      <c r="S139" s="80"/>
      <c r="T139" s="81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119</v>
      </c>
      <c r="AU139" s="13" t="s">
        <v>76</v>
      </c>
    </row>
    <row r="140" s="2" customFormat="1">
      <c r="A140" s="34"/>
      <c r="B140" s="35"/>
      <c r="C140" s="36"/>
      <c r="D140" s="187" t="s">
        <v>121</v>
      </c>
      <c r="E140" s="36"/>
      <c r="F140" s="194" t="s">
        <v>176</v>
      </c>
      <c r="G140" s="36"/>
      <c r="H140" s="36"/>
      <c r="I140" s="189"/>
      <c r="J140" s="36"/>
      <c r="K140" s="36"/>
      <c r="L140" s="40"/>
      <c r="M140" s="190"/>
      <c r="N140" s="191"/>
      <c r="O140" s="80"/>
      <c r="P140" s="80"/>
      <c r="Q140" s="80"/>
      <c r="R140" s="80"/>
      <c r="S140" s="80"/>
      <c r="T140" s="81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121</v>
      </c>
      <c r="AU140" s="13" t="s">
        <v>76</v>
      </c>
    </row>
    <row r="141" s="10" customFormat="1">
      <c r="A141" s="10"/>
      <c r="B141" s="195"/>
      <c r="C141" s="196"/>
      <c r="D141" s="187" t="s">
        <v>123</v>
      </c>
      <c r="E141" s="197" t="s">
        <v>35</v>
      </c>
      <c r="F141" s="198" t="s">
        <v>192</v>
      </c>
      <c r="G141" s="196"/>
      <c r="H141" s="199">
        <v>72</v>
      </c>
      <c r="I141" s="200"/>
      <c r="J141" s="196"/>
      <c r="K141" s="196"/>
      <c r="L141" s="201"/>
      <c r="M141" s="202"/>
      <c r="N141" s="203"/>
      <c r="O141" s="203"/>
      <c r="P141" s="203"/>
      <c r="Q141" s="203"/>
      <c r="R141" s="203"/>
      <c r="S141" s="203"/>
      <c r="T141" s="204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T141" s="205" t="s">
        <v>123</v>
      </c>
      <c r="AU141" s="205" t="s">
        <v>76</v>
      </c>
      <c r="AV141" s="10" t="s">
        <v>86</v>
      </c>
      <c r="AW141" s="10" t="s">
        <v>37</v>
      </c>
      <c r="AX141" s="10" t="s">
        <v>76</v>
      </c>
      <c r="AY141" s="205" t="s">
        <v>115</v>
      </c>
    </row>
    <row r="142" s="10" customFormat="1">
      <c r="A142" s="10"/>
      <c r="B142" s="195"/>
      <c r="C142" s="196"/>
      <c r="D142" s="187" t="s">
        <v>123</v>
      </c>
      <c r="E142" s="197" t="s">
        <v>35</v>
      </c>
      <c r="F142" s="198" t="s">
        <v>193</v>
      </c>
      <c r="G142" s="196"/>
      <c r="H142" s="199">
        <v>90</v>
      </c>
      <c r="I142" s="200"/>
      <c r="J142" s="196"/>
      <c r="K142" s="196"/>
      <c r="L142" s="201"/>
      <c r="M142" s="202"/>
      <c r="N142" s="203"/>
      <c r="O142" s="203"/>
      <c r="P142" s="203"/>
      <c r="Q142" s="203"/>
      <c r="R142" s="203"/>
      <c r="S142" s="203"/>
      <c r="T142" s="204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05" t="s">
        <v>123</v>
      </c>
      <c r="AU142" s="205" t="s">
        <v>76</v>
      </c>
      <c r="AV142" s="10" t="s">
        <v>86</v>
      </c>
      <c r="AW142" s="10" t="s">
        <v>37</v>
      </c>
      <c r="AX142" s="10" t="s">
        <v>76</v>
      </c>
      <c r="AY142" s="205" t="s">
        <v>115</v>
      </c>
    </row>
    <row r="143" s="10" customFormat="1">
      <c r="A143" s="10"/>
      <c r="B143" s="195"/>
      <c r="C143" s="196"/>
      <c r="D143" s="187" t="s">
        <v>123</v>
      </c>
      <c r="E143" s="197" t="s">
        <v>35</v>
      </c>
      <c r="F143" s="198" t="s">
        <v>194</v>
      </c>
      <c r="G143" s="196"/>
      <c r="H143" s="199">
        <v>36</v>
      </c>
      <c r="I143" s="200"/>
      <c r="J143" s="196"/>
      <c r="K143" s="196"/>
      <c r="L143" s="201"/>
      <c r="M143" s="202"/>
      <c r="N143" s="203"/>
      <c r="O143" s="203"/>
      <c r="P143" s="203"/>
      <c r="Q143" s="203"/>
      <c r="R143" s="203"/>
      <c r="S143" s="203"/>
      <c r="T143" s="204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T143" s="205" t="s">
        <v>123</v>
      </c>
      <c r="AU143" s="205" t="s">
        <v>76</v>
      </c>
      <c r="AV143" s="10" t="s">
        <v>86</v>
      </c>
      <c r="AW143" s="10" t="s">
        <v>37</v>
      </c>
      <c r="AX143" s="10" t="s">
        <v>76</v>
      </c>
      <c r="AY143" s="205" t="s">
        <v>115</v>
      </c>
    </row>
    <row r="144" s="11" customFormat="1">
      <c r="A144" s="11"/>
      <c r="B144" s="206"/>
      <c r="C144" s="207"/>
      <c r="D144" s="187" t="s">
        <v>123</v>
      </c>
      <c r="E144" s="208" t="s">
        <v>35</v>
      </c>
      <c r="F144" s="209" t="s">
        <v>125</v>
      </c>
      <c r="G144" s="207"/>
      <c r="H144" s="210">
        <v>198</v>
      </c>
      <c r="I144" s="211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T144" s="216" t="s">
        <v>123</v>
      </c>
      <c r="AU144" s="216" t="s">
        <v>76</v>
      </c>
      <c r="AV144" s="11" t="s">
        <v>114</v>
      </c>
      <c r="AW144" s="11" t="s">
        <v>37</v>
      </c>
      <c r="AX144" s="11" t="s">
        <v>84</v>
      </c>
      <c r="AY144" s="216" t="s">
        <v>115</v>
      </c>
    </row>
    <row r="145" s="2" customFormat="1" ht="16.5" customHeight="1">
      <c r="A145" s="34"/>
      <c r="B145" s="35"/>
      <c r="C145" s="217" t="s">
        <v>195</v>
      </c>
      <c r="D145" s="217" t="s">
        <v>196</v>
      </c>
      <c r="E145" s="218" t="s">
        <v>197</v>
      </c>
      <c r="F145" s="219" t="s">
        <v>198</v>
      </c>
      <c r="G145" s="220" t="s">
        <v>128</v>
      </c>
      <c r="H145" s="221">
        <v>240</v>
      </c>
      <c r="I145" s="222"/>
      <c r="J145" s="223">
        <f>ROUND(I145*H145,2)</f>
        <v>0</v>
      </c>
      <c r="K145" s="224"/>
      <c r="L145" s="225"/>
      <c r="M145" s="226" t="s">
        <v>35</v>
      </c>
      <c r="N145" s="227" t="s">
        <v>47</v>
      </c>
      <c r="O145" s="80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5" t="s">
        <v>178</v>
      </c>
      <c r="AT145" s="185" t="s">
        <v>196</v>
      </c>
      <c r="AU145" s="185" t="s">
        <v>76</v>
      </c>
      <c r="AY145" s="13" t="s">
        <v>115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3" t="s">
        <v>84</v>
      </c>
      <c r="BK145" s="186">
        <f>ROUND(I145*H145,2)</f>
        <v>0</v>
      </c>
      <c r="BL145" s="13" t="s">
        <v>114</v>
      </c>
      <c r="BM145" s="185" t="s">
        <v>199</v>
      </c>
    </row>
    <row r="146" s="2" customFormat="1">
      <c r="A146" s="34"/>
      <c r="B146" s="35"/>
      <c r="C146" s="36"/>
      <c r="D146" s="187" t="s">
        <v>117</v>
      </c>
      <c r="E146" s="36"/>
      <c r="F146" s="188" t="s">
        <v>198</v>
      </c>
      <c r="G146" s="36"/>
      <c r="H146" s="36"/>
      <c r="I146" s="189"/>
      <c r="J146" s="36"/>
      <c r="K146" s="36"/>
      <c r="L146" s="40"/>
      <c r="M146" s="190"/>
      <c r="N146" s="191"/>
      <c r="O146" s="80"/>
      <c r="P146" s="80"/>
      <c r="Q146" s="80"/>
      <c r="R146" s="80"/>
      <c r="S146" s="80"/>
      <c r="T146" s="81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117</v>
      </c>
      <c r="AU146" s="13" t="s">
        <v>76</v>
      </c>
    </row>
    <row r="147" s="2" customFormat="1">
      <c r="A147" s="34"/>
      <c r="B147" s="35"/>
      <c r="C147" s="36"/>
      <c r="D147" s="187" t="s">
        <v>121</v>
      </c>
      <c r="E147" s="36"/>
      <c r="F147" s="194" t="s">
        <v>200</v>
      </c>
      <c r="G147" s="36"/>
      <c r="H147" s="36"/>
      <c r="I147" s="189"/>
      <c r="J147" s="36"/>
      <c r="K147" s="36"/>
      <c r="L147" s="40"/>
      <c r="M147" s="190"/>
      <c r="N147" s="191"/>
      <c r="O147" s="80"/>
      <c r="P147" s="80"/>
      <c r="Q147" s="80"/>
      <c r="R147" s="80"/>
      <c r="S147" s="80"/>
      <c r="T147" s="81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121</v>
      </c>
      <c r="AU147" s="13" t="s">
        <v>76</v>
      </c>
    </row>
    <row r="148" s="10" customFormat="1">
      <c r="A148" s="10"/>
      <c r="B148" s="195"/>
      <c r="C148" s="196"/>
      <c r="D148" s="187" t="s">
        <v>123</v>
      </c>
      <c r="E148" s="197" t="s">
        <v>35</v>
      </c>
      <c r="F148" s="198" t="s">
        <v>201</v>
      </c>
      <c r="G148" s="196"/>
      <c r="H148" s="199">
        <v>240</v>
      </c>
      <c r="I148" s="200"/>
      <c r="J148" s="196"/>
      <c r="K148" s="196"/>
      <c r="L148" s="201"/>
      <c r="M148" s="202"/>
      <c r="N148" s="203"/>
      <c r="O148" s="203"/>
      <c r="P148" s="203"/>
      <c r="Q148" s="203"/>
      <c r="R148" s="203"/>
      <c r="S148" s="203"/>
      <c r="T148" s="204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05" t="s">
        <v>123</v>
      </c>
      <c r="AU148" s="205" t="s">
        <v>76</v>
      </c>
      <c r="AV148" s="10" t="s">
        <v>86</v>
      </c>
      <c r="AW148" s="10" t="s">
        <v>37</v>
      </c>
      <c r="AX148" s="10" t="s">
        <v>76</v>
      </c>
      <c r="AY148" s="205" t="s">
        <v>115</v>
      </c>
    </row>
    <row r="149" s="11" customFormat="1">
      <c r="A149" s="11"/>
      <c r="B149" s="206"/>
      <c r="C149" s="207"/>
      <c r="D149" s="187" t="s">
        <v>123</v>
      </c>
      <c r="E149" s="208" t="s">
        <v>35</v>
      </c>
      <c r="F149" s="209" t="s">
        <v>125</v>
      </c>
      <c r="G149" s="207"/>
      <c r="H149" s="210">
        <v>240</v>
      </c>
      <c r="I149" s="211"/>
      <c r="J149" s="207"/>
      <c r="K149" s="207"/>
      <c r="L149" s="212"/>
      <c r="M149" s="213"/>
      <c r="N149" s="214"/>
      <c r="O149" s="214"/>
      <c r="P149" s="214"/>
      <c r="Q149" s="214"/>
      <c r="R149" s="214"/>
      <c r="S149" s="214"/>
      <c r="T149" s="215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T149" s="216" t="s">
        <v>123</v>
      </c>
      <c r="AU149" s="216" t="s">
        <v>76</v>
      </c>
      <c r="AV149" s="11" t="s">
        <v>114</v>
      </c>
      <c r="AW149" s="11" t="s">
        <v>37</v>
      </c>
      <c r="AX149" s="11" t="s">
        <v>84</v>
      </c>
      <c r="AY149" s="216" t="s">
        <v>115</v>
      </c>
    </row>
    <row r="150" s="2" customFormat="1" ht="16.5" customHeight="1">
      <c r="A150" s="34"/>
      <c r="B150" s="35"/>
      <c r="C150" s="173" t="s">
        <v>202</v>
      </c>
      <c r="D150" s="173" t="s">
        <v>110</v>
      </c>
      <c r="E150" s="174" t="s">
        <v>203</v>
      </c>
      <c r="F150" s="175" t="s">
        <v>204</v>
      </c>
      <c r="G150" s="176" t="s">
        <v>172</v>
      </c>
      <c r="H150" s="177">
        <v>205</v>
      </c>
      <c r="I150" s="178"/>
      <c r="J150" s="179">
        <f>ROUND(I150*H150,2)</f>
        <v>0</v>
      </c>
      <c r="K150" s="180"/>
      <c r="L150" s="40"/>
      <c r="M150" s="181" t="s">
        <v>35</v>
      </c>
      <c r="N150" s="182" t="s">
        <v>47</v>
      </c>
      <c r="O150" s="80"/>
      <c r="P150" s="183">
        <f>O150*H150</f>
        <v>0</v>
      </c>
      <c r="Q150" s="183">
        <v>2.0000000000000002E-05</v>
      </c>
      <c r="R150" s="183">
        <f>Q150*H150</f>
        <v>0.0041000000000000003</v>
      </c>
      <c r="S150" s="183">
        <v>0</v>
      </c>
      <c r="T150" s="184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5" t="s">
        <v>114</v>
      </c>
      <c r="AT150" s="185" t="s">
        <v>110</v>
      </c>
      <c r="AU150" s="185" t="s">
        <v>76</v>
      </c>
      <c r="AY150" s="13" t="s">
        <v>115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3" t="s">
        <v>84</v>
      </c>
      <c r="BK150" s="186">
        <f>ROUND(I150*H150,2)</f>
        <v>0</v>
      </c>
      <c r="BL150" s="13" t="s">
        <v>114</v>
      </c>
      <c r="BM150" s="185" t="s">
        <v>205</v>
      </c>
    </row>
    <row r="151" s="2" customFormat="1">
      <c r="A151" s="34"/>
      <c r="B151" s="35"/>
      <c r="C151" s="36"/>
      <c r="D151" s="187" t="s">
        <v>117</v>
      </c>
      <c r="E151" s="36"/>
      <c r="F151" s="188" t="s">
        <v>206</v>
      </c>
      <c r="G151" s="36"/>
      <c r="H151" s="36"/>
      <c r="I151" s="189"/>
      <c r="J151" s="36"/>
      <c r="K151" s="36"/>
      <c r="L151" s="40"/>
      <c r="M151" s="190"/>
      <c r="N151" s="191"/>
      <c r="O151" s="80"/>
      <c r="P151" s="80"/>
      <c r="Q151" s="80"/>
      <c r="R151" s="80"/>
      <c r="S151" s="80"/>
      <c r="T151" s="81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117</v>
      </c>
      <c r="AU151" s="13" t="s">
        <v>76</v>
      </c>
    </row>
    <row r="152" s="2" customFormat="1">
      <c r="A152" s="34"/>
      <c r="B152" s="35"/>
      <c r="C152" s="36"/>
      <c r="D152" s="192" t="s">
        <v>119</v>
      </c>
      <c r="E152" s="36"/>
      <c r="F152" s="193" t="s">
        <v>207</v>
      </c>
      <c r="G152" s="36"/>
      <c r="H152" s="36"/>
      <c r="I152" s="189"/>
      <c r="J152" s="36"/>
      <c r="K152" s="36"/>
      <c r="L152" s="40"/>
      <c r="M152" s="190"/>
      <c r="N152" s="191"/>
      <c r="O152" s="80"/>
      <c r="P152" s="80"/>
      <c r="Q152" s="80"/>
      <c r="R152" s="80"/>
      <c r="S152" s="80"/>
      <c r="T152" s="81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119</v>
      </c>
      <c r="AU152" s="13" t="s">
        <v>76</v>
      </c>
    </row>
    <row r="153" s="2" customFormat="1">
      <c r="A153" s="34"/>
      <c r="B153" s="35"/>
      <c r="C153" s="36"/>
      <c r="D153" s="187" t="s">
        <v>121</v>
      </c>
      <c r="E153" s="36"/>
      <c r="F153" s="194" t="s">
        <v>176</v>
      </c>
      <c r="G153" s="36"/>
      <c r="H153" s="36"/>
      <c r="I153" s="189"/>
      <c r="J153" s="36"/>
      <c r="K153" s="36"/>
      <c r="L153" s="40"/>
      <c r="M153" s="190"/>
      <c r="N153" s="191"/>
      <c r="O153" s="80"/>
      <c r="P153" s="80"/>
      <c r="Q153" s="80"/>
      <c r="R153" s="80"/>
      <c r="S153" s="80"/>
      <c r="T153" s="81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121</v>
      </c>
      <c r="AU153" s="13" t="s">
        <v>76</v>
      </c>
    </row>
    <row r="154" s="10" customFormat="1">
      <c r="A154" s="10"/>
      <c r="B154" s="195"/>
      <c r="C154" s="196"/>
      <c r="D154" s="187" t="s">
        <v>123</v>
      </c>
      <c r="E154" s="197" t="s">
        <v>35</v>
      </c>
      <c r="F154" s="198" t="s">
        <v>208</v>
      </c>
      <c r="G154" s="196"/>
      <c r="H154" s="199">
        <v>205</v>
      </c>
      <c r="I154" s="200"/>
      <c r="J154" s="196"/>
      <c r="K154" s="196"/>
      <c r="L154" s="201"/>
      <c r="M154" s="202"/>
      <c r="N154" s="203"/>
      <c r="O154" s="203"/>
      <c r="P154" s="203"/>
      <c r="Q154" s="203"/>
      <c r="R154" s="203"/>
      <c r="S154" s="203"/>
      <c r="T154" s="204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05" t="s">
        <v>123</v>
      </c>
      <c r="AU154" s="205" t="s">
        <v>76</v>
      </c>
      <c r="AV154" s="10" t="s">
        <v>86</v>
      </c>
      <c r="AW154" s="10" t="s">
        <v>37</v>
      </c>
      <c r="AX154" s="10" t="s">
        <v>76</v>
      </c>
      <c r="AY154" s="205" t="s">
        <v>115</v>
      </c>
    </row>
    <row r="155" s="11" customFormat="1">
      <c r="A155" s="11"/>
      <c r="B155" s="206"/>
      <c r="C155" s="207"/>
      <c r="D155" s="187" t="s">
        <v>123</v>
      </c>
      <c r="E155" s="208" t="s">
        <v>35</v>
      </c>
      <c r="F155" s="209" t="s">
        <v>125</v>
      </c>
      <c r="G155" s="207"/>
      <c r="H155" s="210">
        <v>205</v>
      </c>
      <c r="I155" s="211"/>
      <c r="J155" s="207"/>
      <c r="K155" s="207"/>
      <c r="L155" s="212"/>
      <c r="M155" s="213"/>
      <c r="N155" s="214"/>
      <c r="O155" s="214"/>
      <c r="P155" s="214"/>
      <c r="Q155" s="214"/>
      <c r="R155" s="214"/>
      <c r="S155" s="214"/>
      <c r="T155" s="215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T155" s="216" t="s">
        <v>123</v>
      </c>
      <c r="AU155" s="216" t="s">
        <v>76</v>
      </c>
      <c r="AV155" s="11" t="s">
        <v>114</v>
      </c>
      <c r="AW155" s="11" t="s">
        <v>37</v>
      </c>
      <c r="AX155" s="11" t="s">
        <v>84</v>
      </c>
      <c r="AY155" s="216" t="s">
        <v>115</v>
      </c>
    </row>
    <row r="156" s="2" customFormat="1" ht="16.5" customHeight="1">
      <c r="A156" s="34"/>
      <c r="B156" s="35"/>
      <c r="C156" s="217" t="s">
        <v>8</v>
      </c>
      <c r="D156" s="217" t="s">
        <v>196</v>
      </c>
      <c r="E156" s="218" t="s">
        <v>209</v>
      </c>
      <c r="F156" s="219" t="s">
        <v>210</v>
      </c>
      <c r="G156" s="220" t="s">
        <v>172</v>
      </c>
      <c r="H156" s="221">
        <v>246</v>
      </c>
      <c r="I156" s="222"/>
      <c r="J156" s="223">
        <f>ROUND(I156*H156,2)</f>
        <v>0</v>
      </c>
      <c r="K156" s="224"/>
      <c r="L156" s="225"/>
      <c r="M156" s="226" t="s">
        <v>35</v>
      </c>
      <c r="N156" s="227" t="s">
        <v>47</v>
      </c>
      <c r="O156" s="80"/>
      <c r="P156" s="183">
        <f>O156*H156</f>
        <v>0</v>
      </c>
      <c r="Q156" s="183">
        <v>0.00059999999999999995</v>
      </c>
      <c r="R156" s="183">
        <f>Q156*H156</f>
        <v>0.14759999999999998</v>
      </c>
      <c r="S156" s="183">
        <v>0</v>
      </c>
      <c r="T156" s="184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5" t="s">
        <v>178</v>
      </c>
      <c r="AT156" s="185" t="s">
        <v>196</v>
      </c>
      <c r="AU156" s="185" t="s">
        <v>76</v>
      </c>
      <c r="AY156" s="13" t="s">
        <v>115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3" t="s">
        <v>84</v>
      </c>
      <c r="BK156" s="186">
        <f>ROUND(I156*H156,2)</f>
        <v>0</v>
      </c>
      <c r="BL156" s="13" t="s">
        <v>114</v>
      </c>
      <c r="BM156" s="185" t="s">
        <v>211</v>
      </c>
    </row>
    <row r="157" s="2" customFormat="1">
      <c r="A157" s="34"/>
      <c r="B157" s="35"/>
      <c r="C157" s="36"/>
      <c r="D157" s="187" t="s">
        <v>117</v>
      </c>
      <c r="E157" s="36"/>
      <c r="F157" s="188" t="s">
        <v>210</v>
      </c>
      <c r="G157" s="36"/>
      <c r="H157" s="36"/>
      <c r="I157" s="189"/>
      <c r="J157" s="36"/>
      <c r="K157" s="36"/>
      <c r="L157" s="40"/>
      <c r="M157" s="190"/>
      <c r="N157" s="191"/>
      <c r="O157" s="80"/>
      <c r="P157" s="80"/>
      <c r="Q157" s="80"/>
      <c r="R157" s="80"/>
      <c r="S157" s="80"/>
      <c r="T157" s="81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117</v>
      </c>
      <c r="AU157" s="13" t="s">
        <v>76</v>
      </c>
    </row>
    <row r="158" s="2" customFormat="1">
      <c r="A158" s="34"/>
      <c r="B158" s="35"/>
      <c r="C158" s="36"/>
      <c r="D158" s="187" t="s">
        <v>121</v>
      </c>
      <c r="E158" s="36"/>
      <c r="F158" s="194" t="s">
        <v>176</v>
      </c>
      <c r="G158" s="36"/>
      <c r="H158" s="36"/>
      <c r="I158" s="189"/>
      <c r="J158" s="36"/>
      <c r="K158" s="36"/>
      <c r="L158" s="40"/>
      <c r="M158" s="190"/>
      <c r="N158" s="191"/>
      <c r="O158" s="80"/>
      <c r="P158" s="80"/>
      <c r="Q158" s="80"/>
      <c r="R158" s="80"/>
      <c r="S158" s="80"/>
      <c r="T158" s="81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121</v>
      </c>
      <c r="AU158" s="13" t="s">
        <v>76</v>
      </c>
    </row>
    <row r="159" s="10" customFormat="1">
      <c r="A159" s="10"/>
      <c r="B159" s="195"/>
      <c r="C159" s="196"/>
      <c r="D159" s="187" t="s">
        <v>123</v>
      </c>
      <c r="E159" s="197" t="s">
        <v>35</v>
      </c>
      <c r="F159" s="198" t="s">
        <v>212</v>
      </c>
      <c r="G159" s="196"/>
      <c r="H159" s="199">
        <v>246</v>
      </c>
      <c r="I159" s="200"/>
      <c r="J159" s="196"/>
      <c r="K159" s="196"/>
      <c r="L159" s="201"/>
      <c r="M159" s="202"/>
      <c r="N159" s="203"/>
      <c r="O159" s="203"/>
      <c r="P159" s="203"/>
      <c r="Q159" s="203"/>
      <c r="R159" s="203"/>
      <c r="S159" s="203"/>
      <c r="T159" s="204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T159" s="205" t="s">
        <v>123</v>
      </c>
      <c r="AU159" s="205" t="s">
        <v>76</v>
      </c>
      <c r="AV159" s="10" t="s">
        <v>86</v>
      </c>
      <c r="AW159" s="10" t="s">
        <v>37</v>
      </c>
      <c r="AX159" s="10" t="s">
        <v>76</v>
      </c>
      <c r="AY159" s="205" t="s">
        <v>115</v>
      </c>
    </row>
    <row r="160" s="11" customFormat="1">
      <c r="A160" s="11"/>
      <c r="B160" s="206"/>
      <c r="C160" s="207"/>
      <c r="D160" s="187" t="s">
        <v>123</v>
      </c>
      <c r="E160" s="208" t="s">
        <v>35</v>
      </c>
      <c r="F160" s="209" t="s">
        <v>125</v>
      </c>
      <c r="G160" s="207"/>
      <c r="H160" s="210">
        <v>246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T160" s="216" t="s">
        <v>123</v>
      </c>
      <c r="AU160" s="216" t="s">
        <v>76</v>
      </c>
      <c r="AV160" s="11" t="s">
        <v>114</v>
      </c>
      <c r="AW160" s="11" t="s">
        <v>37</v>
      </c>
      <c r="AX160" s="11" t="s">
        <v>84</v>
      </c>
      <c r="AY160" s="216" t="s">
        <v>115</v>
      </c>
    </row>
    <row r="161" s="2" customFormat="1" ht="16.5" customHeight="1">
      <c r="A161" s="34"/>
      <c r="B161" s="35"/>
      <c r="C161" s="173" t="s">
        <v>213</v>
      </c>
      <c r="D161" s="173" t="s">
        <v>110</v>
      </c>
      <c r="E161" s="174" t="s">
        <v>214</v>
      </c>
      <c r="F161" s="175" t="s">
        <v>215</v>
      </c>
      <c r="G161" s="176" t="s">
        <v>128</v>
      </c>
      <c r="H161" s="177">
        <v>8.7129999999999992</v>
      </c>
      <c r="I161" s="178"/>
      <c r="J161" s="179">
        <f>ROUND(I161*H161,2)</f>
        <v>0</v>
      </c>
      <c r="K161" s="180"/>
      <c r="L161" s="40"/>
      <c r="M161" s="181" t="s">
        <v>35</v>
      </c>
      <c r="N161" s="182" t="s">
        <v>47</v>
      </c>
      <c r="O161" s="80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5" t="s">
        <v>114</v>
      </c>
      <c r="AT161" s="185" t="s">
        <v>110</v>
      </c>
      <c r="AU161" s="185" t="s">
        <v>76</v>
      </c>
      <c r="AY161" s="13" t="s">
        <v>115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3" t="s">
        <v>84</v>
      </c>
      <c r="BK161" s="186">
        <f>ROUND(I161*H161,2)</f>
        <v>0</v>
      </c>
      <c r="BL161" s="13" t="s">
        <v>114</v>
      </c>
      <c r="BM161" s="185" t="s">
        <v>216</v>
      </c>
    </row>
    <row r="162" s="2" customFormat="1">
      <c r="A162" s="34"/>
      <c r="B162" s="35"/>
      <c r="C162" s="36"/>
      <c r="D162" s="187" t="s">
        <v>117</v>
      </c>
      <c r="E162" s="36"/>
      <c r="F162" s="188" t="s">
        <v>217</v>
      </c>
      <c r="G162" s="36"/>
      <c r="H162" s="36"/>
      <c r="I162" s="189"/>
      <c r="J162" s="36"/>
      <c r="K162" s="36"/>
      <c r="L162" s="40"/>
      <c r="M162" s="190"/>
      <c r="N162" s="191"/>
      <c r="O162" s="80"/>
      <c r="P162" s="80"/>
      <c r="Q162" s="80"/>
      <c r="R162" s="80"/>
      <c r="S162" s="80"/>
      <c r="T162" s="81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117</v>
      </c>
      <c r="AU162" s="13" t="s">
        <v>76</v>
      </c>
    </row>
    <row r="163" s="2" customFormat="1">
      <c r="A163" s="34"/>
      <c r="B163" s="35"/>
      <c r="C163" s="36"/>
      <c r="D163" s="192" t="s">
        <v>119</v>
      </c>
      <c r="E163" s="36"/>
      <c r="F163" s="193" t="s">
        <v>218</v>
      </c>
      <c r="G163" s="36"/>
      <c r="H163" s="36"/>
      <c r="I163" s="189"/>
      <c r="J163" s="36"/>
      <c r="K163" s="36"/>
      <c r="L163" s="40"/>
      <c r="M163" s="190"/>
      <c r="N163" s="191"/>
      <c r="O163" s="80"/>
      <c r="P163" s="80"/>
      <c r="Q163" s="80"/>
      <c r="R163" s="80"/>
      <c r="S163" s="80"/>
      <c r="T163" s="81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119</v>
      </c>
      <c r="AU163" s="13" t="s">
        <v>76</v>
      </c>
    </row>
    <row r="164" s="2" customFormat="1">
      <c r="A164" s="34"/>
      <c r="B164" s="35"/>
      <c r="C164" s="36"/>
      <c r="D164" s="187" t="s">
        <v>121</v>
      </c>
      <c r="E164" s="36"/>
      <c r="F164" s="194" t="s">
        <v>176</v>
      </c>
      <c r="G164" s="36"/>
      <c r="H164" s="36"/>
      <c r="I164" s="189"/>
      <c r="J164" s="36"/>
      <c r="K164" s="36"/>
      <c r="L164" s="40"/>
      <c r="M164" s="190"/>
      <c r="N164" s="191"/>
      <c r="O164" s="80"/>
      <c r="P164" s="80"/>
      <c r="Q164" s="80"/>
      <c r="R164" s="80"/>
      <c r="S164" s="80"/>
      <c r="T164" s="81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121</v>
      </c>
      <c r="AU164" s="13" t="s">
        <v>76</v>
      </c>
    </row>
    <row r="165" s="10" customFormat="1">
      <c r="A165" s="10"/>
      <c r="B165" s="195"/>
      <c r="C165" s="196"/>
      <c r="D165" s="187" t="s">
        <v>123</v>
      </c>
      <c r="E165" s="197" t="s">
        <v>35</v>
      </c>
      <c r="F165" s="198" t="s">
        <v>219</v>
      </c>
      <c r="G165" s="196"/>
      <c r="H165" s="199">
        <v>8.7129999999999992</v>
      </c>
      <c r="I165" s="200"/>
      <c r="J165" s="196"/>
      <c r="K165" s="196"/>
      <c r="L165" s="201"/>
      <c r="M165" s="202"/>
      <c r="N165" s="203"/>
      <c r="O165" s="203"/>
      <c r="P165" s="203"/>
      <c r="Q165" s="203"/>
      <c r="R165" s="203"/>
      <c r="S165" s="203"/>
      <c r="T165" s="204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T165" s="205" t="s">
        <v>123</v>
      </c>
      <c r="AU165" s="205" t="s">
        <v>76</v>
      </c>
      <c r="AV165" s="10" t="s">
        <v>86</v>
      </c>
      <c r="AW165" s="10" t="s">
        <v>37</v>
      </c>
      <c r="AX165" s="10" t="s">
        <v>76</v>
      </c>
      <c r="AY165" s="205" t="s">
        <v>115</v>
      </c>
    </row>
    <row r="166" s="11" customFormat="1">
      <c r="A166" s="11"/>
      <c r="B166" s="206"/>
      <c r="C166" s="207"/>
      <c r="D166" s="187" t="s">
        <v>123</v>
      </c>
      <c r="E166" s="208" t="s">
        <v>35</v>
      </c>
      <c r="F166" s="209" t="s">
        <v>125</v>
      </c>
      <c r="G166" s="207"/>
      <c r="H166" s="210">
        <v>8.7129999999999992</v>
      </c>
      <c r="I166" s="211"/>
      <c r="J166" s="207"/>
      <c r="K166" s="207"/>
      <c r="L166" s="212"/>
      <c r="M166" s="213"/>
      <c r="N166" s="214"/>
      <c r="O166" s="214"/>
      <c r="P166" s="214"/>
      <c r="Q166" s="214"/>
      <c r="R166" s="214"/>
      <c r="S166" s="214"/>
      <c r="T166" s="215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T166" s="216" t="s">
        <v>123</v>
      </c>
      <c r="AU166" s="216" t="s">
        <v>76</v>
      </c>
      <c r="AV166" s="11" t="s">
        <v>114</v>
      </c>
      <c r="AW166" s="11" t="s">
        <v>37</v>
      </c>
      <c r="AX166" s="11" t="s">
        <v>84</v>
      </c>
      <c r="AY166" s="216" t="s">
        <v>115</v>
      </c>
    </row>
    <row r="167" s="2" customFormat="1" ht="16.5" customHeight="1">
      <c r="A167" s="34"/>
      <c r="B167" s="35"/>
      <c r="C167" s="217" t="s">
        <v>220</v>
      </c>
      <c r="D167" s="217" t="s">
        <v>196</v>
      </c>
      <c r="E167" s="218" t="s">
        <v>221</v>
      </c>
      <c r="F167" s="219" t="s">
        <v>222</v>
      </c>
      <c r="G167" s="220" t="s">
        <v>223</v>
      </c>
      <c r="H167" s="221">
        <v>4.3570000000000002</v>
      </c>
      <c r="I167" s="222"/>
      <c r="J167" s="223">
        <f>ROUND(I167*H167,2)</f>
        <v>0</v>
      </c>
      <c r="K167" s="224"/>
      <c r="L167" s="225"/>
      <c r="M167" s="226" t="s">
        <v>35</v>
      </c>
      <c r="N167" s="227" t="s">
        <v>47</v>
      </c>
      <c r="O167" s="80"/>
      <c r="P167" s="183">
        <f>O167*H167</f>
        <v>0</v>
      </c>
      <c r="Q167" s="183">
        <v>0.001</v>
      </c>
      <c r="R167" s="183">
        <f>Q167*H167</f>
        <v>0.0043570000000000006</v>
      </c>
      <c r="S167" s="183">
        <v>0</v>
      </c>
      <c r="T167" s="184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5" t="s">
        <v>178</v>
      </c>
      <c r="AT167" s="185" t="s">
        <v>196</v>
      </c>
      <c r="AU167" s="185" t="s">
        <v>76</v>
      </c>
      <c r="AY167" s="13" t="s">
        <v>115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3" t="s">
        <v>84</v>
      </c>
      <c r="BK167" s="186">
        <f>ROUND(I167*H167,2)</f>
        <v>0</v>
      </c>
      <c r="BL167" s="13" t="s">
        <v>114</v>
      </c>
      <c r="BM167" s="185" t="s">
        <v>224</v>
      </c>
    </row>
    <row r="168" s="2" customFormat="1">
      <c r="A168" s="34"/>
      <c r="B168" s="35"/>
      <c r="C168" s="36"/>
      <c r="D168" s="187" t="s">
        <v>117</v>
      </c>
      <c r="E168" s="36"/>
      <c r="F168" s="188" t="s">
        <v>222</v>
      </c>
      <c r="G168" s="36"/>
      <c r="H168" s="36"/>
      <c r="I168" s="189"/>
      <c r="J168" s="36"/>
      <c r="K168" s="36"/>
      <c r="L168" s="40"/>
      <c r="M168" s="190"/>
      <c r="N168" s="191"/>
      <c r="O168" s="80"/>
      <c r="P168" s="80"/>
      <c r="Q168" s="80"/>
      <c r="R168" s="80"/>
      <c r="S168" s="80"/>
      <c r="T168" s="81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117</v>
      </c>
      <c r="AU168" s="13" t="s">
        <v>76</v>
      </c>
    </row>
    <row r="169" s="2" customFormat="1">
      <c r="A169" s="34"/>
      <c r="B169" s="35"/>
      <c r="C169" s="36"/>
      <c r="D169" s="187" t="s">
        <v>121</v>
      </c>
      <c r="E169" s="36"/>
      <c r="F169" s="194" t="s">
        <v>176</v>
      </c>
      <c r="G169" s="36"/>
      <c r="H169" s="36"/>
      <c r="I169" s="189"/>
      <c r="J169" s="36"/>
      <c r="K169" s="36"/>
      <c r="L169" s="40"/>
      <c r="M169" s="190"/>
      <c r="N169" s="191"/>
      <c r="O169" s="80"/>
      <c r="P169" s="80"/>
      <c r="Q169" s="80"/>
      <c r="R169" s="80"/>
      <c r="S169" s="80"/>
      <c r="T169" s="81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121</v>
      </c>
      <c r="AU169" s="13" t="s">
        <v>76</v>
      </c>
    </row>
    <row r="170" s="10" customFormat="1">
      <c r="A170" s="10"/>
      <c r="B170" s="195"/>
      <c r="C170" s="196"/>
      <c r="D170" s="187" t="s">
        <v>123</v>
      </c>
      <c r="E170" s="197" t="s">
        <v>35</v>
      </c>
      <c r="F170" s="198" t="s">
        <v>225</v>
      </c>
      <c r="G170" s="196"/>
      <c r="H170" s="199">
        <v>4.3570000000000002</v>
      </c>
      <c r="I170" s="200"/>
      <c r="J170" s="196"/>
      <c r="K170" s="196"/>
      <c r="L170" s="201"/>
      <c r="M170" s="202"/>
      <c r="N170" s="203"/>
      <c r="O170" s="203"/>
      <c r="P170" s="203"/>
      <c r="Q170" s="203"/>
      <c r="R170" s="203"/>
      <c r="S170" s="203"/>
      <c r="T170" s="204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T170" s="205" t="s">
        <v>123</v>
      </c>
      <c r="AU170" s="205" t="s">
        <v>76</v>
      </c>
      <c r="AV170" s="10" t="s">
        <v>86</v>
      </c>
      <c r="AW170" s="10" t="s">
        <v>37</v>
      </c>
      <c r="AX170" s="10" t="s">
        <v>76</v>
      </c>
      <c r="AY170" s="205" t="s">
        <v>115</v>
      </c>
    </row>
    <row r="171" s="11" customFormat="1">
      <c r="A171" s="11"/>
      <c r="B171" s="206"/>
      <c r="C171" s="207"/>
      <c r="D171" s="187" t="s">
        <v>123</v>
      </c>
      <c r="E171" s="208" t="s">
        <v>35</v>
      </c>
      <c r="F171" s="209" t="s">
        <v>125</v>
      </c>
      <c r="G171" s="207"/>
      <c r="H171" s="210">
        <v>4.3570000000000002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T171" s="216" t="s">
        <v>123</v>
      </c>
      <c r="AU171" s="216" t="s">
        <v>76</v>
      </c>
      <c r="AV171" s="11" t="s">
        <v>114</v>
      </c>
      <c r="AW171" s="11" t="s">
        <v>37</v>
      </c>
      <c r="AX171" s="11" t="s">
        <v>84</v>
      </c>
      <c r="AY171" s="216" t="s">
        <v>115</v>
      </c>
    </row>
    <row r="172" s="2" customFormat="1" ht="16.5" customHeight="1">
      <c r="A172" s="34"/>
      <c r="B172" s="35"/>
      <c r="C172" s="173" t="s">
        <v>226</v>
      </c>
      <c r="D172" s="173" t="s">
        <v>110</v>
      </c>
      <c r="E172" s="174" t="s">
        <v>227</v>
      </c>
      <c r="F172" s="175" t="s">
        <v>228</v>
      </c>
      <c r="G172" s="176" t="s">
        <v>128</v>
      </c>
      <c r="H172" s="177">
        <v>8.7129999999999992</v>
      </c>
      <c r="I172" s="178"/>
      <c r="J172" s="179">
        <f>ROUND(I172*H172,2)</f>
        <v>0</v>
      </c>
      <c r="K172" s="180"/>
      <c r="L172" s="40"/>
      <c r="M172" s="181" t="s">
        <v>35</v>
      </c>
      <c r="N172" s="182" t="s">
        <v>47</v>
      </c>
      <c r="O172" s="80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5" t="s">
        <v>114</v>
      </c>
      <c r="AT172" s="185" t="s">
        <v>110</v>
      </c>
      <c r="AU172" s="185" t="s">
        <v>76</v>
      </c>
      <c r="AY172" s="13" t="s">
        <v>115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3" t="s">
        <v>84</v>
      </c>
      <c r="BK172" s="186">
        <f>ROUND(I172*H172,2)</f>
        <v>0</v>
      </c>
      <c r="BL172" s="13" t="s">
        <v>114</v>
      </c>
      <c r="BM172" s="185" t="s">
        <v>229</v>
      </c>
    </row>
    <row r="173" s="2" customFormat="1">
      <c r="A173" s="34"/>
      <c r="B173" s="35"/>
      <c r="C173" s="36"/>
      <c r="D173" s="187" t="s">
        <v>117</v>
      </c>
      <c r="E173" s="36"/>
      <c r="F173" s="188" t="s">
        <v>230</v>
      </c>
      <c r="G173" s="36"/>
      <c r="H173" s="36"/>
      <c r="I173" s="189"/>
      <c r="J173" s="36"/>
      <c r="K173" s="36"/>
      <c r="L173" s="40"/>
      <c r="M173" s="190"/>
      <c r="N173" s="191"/>
      <c r="O173" s="80"/>
      <c r="P173" s="80"/>
      <c r="Q173" s="80"/>
      <c r="R173" s="80"/>
      <c r="S173" s="80"/>
      <c r="T173" s="81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117</v>
      </c>
      <c r="AU173" s="13" t="s">
        <v>76</v>
      </c>
    </row>
    <row r="174" s="2" customFormat="1">
      <c r="A174" s="34"/>
      <c r="B174" s="35"/>
      <c r="C174" s="36"/>
      <c r="D174" s="192" t="s">
        <v>119</v>
      </c>
      <c r="E174" s="36"/>
      <c r="F174" s="193" t="s">
        <v>231</v>
      </c>
      <c r="G174" s="36"/>
      <c r="H174" s="36"/>
      <c r="I174" s="189"/>
      <c r="J174" s="36"/>
      <c r="K174" s="36"/>
      <c r="L174" s="40"/>
      <c r="M174" s="190"/>
      <c r="N174" s="191"/>
      <c r="O174" s="80"/>
      <c r="P174" s="80"/>
      <c r="Q174" s="80"/>
      <c r="R174" s="80"/>
      <c r="S174" s="80"/>
      <c r="T174" s="81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119</v>
      </c>
      <c r="AU174" s="13" t="s">
        <v>76</v>
      </c>
    </row>
    <row r="175" s="2" customFormat="1">
      <c r="A175" s="34"/>
      <c r="B175" s="35"/>
      <c r="C175" s="36"/>
      <c r="D175" s="187" t="s">
        <v>121</v>
      </c>
      <c r="E175" s="36"/>
      <c r="F175" s="194" t="s">
        <v>176</v>
      </c>
      <c r="G175" s="36"/>
      <c r="H175" s="36"/>
      <c r="I175" s="189"/>
      <c r="J175" s="36"/>
      <c r="K175" s="36"/>
      <c r="L175" s="40"/>
      <c r="M175" s="190"/>
      <c r="N175" s="191"/>
      <c r="O175" s="80"/>
      <c r="P175" s="80"/>
      <c r="Q175" s="80"/>
      <c r="R175" s="80"/>
      <c r="S175" s="80"/>
      <c r="T175" s="81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121</v>
      </c>
      <c r="AU175" s="13" t="s">
        <v>76</v>
      </c>
    </row>
    <row r="176" s="10" customFormat="1">
      <c r="A176" s="10"/>
      <c r="B176" s="195"/>
      <c r="C176" s="196"/>
      <c r="D176" s="187" t="s">
        <v>123</v>
      </c>
      <c r="E176" s="197" t="s">
        <v>35</v>
      </c>
      <c r="F176" s="198" t="s">
        <v>219</v>
      </c>
      <c r="G176" s="196"/>
      <c r="H176" s="199">
        <v>8.7129999999999992</v>
      </c>
      <c r="I176" s="200"/>
      <c r="J176" s="196"/>
      <c r="K176" s="196"/>
      <c r="L176" s="201"/>
      <c r="M176" s="202"/>
      <c r="N176" s="203"/>
      <c r="O176" s="203"/>
      <c r="P176" s="203"/>
      <c r="Q176" s="203"/>
      <c r="R176" s="203"/>
      <c r="S176" s="203"/>
      <c r="T176" s="204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05" t="s">
        <v>123</v>
      </c>
      <c r="AU176" s="205" t="s">
        <v>76</v>
      </c>
      <c r="AV176" s="10" t="s">
        <v>86</v>
      </c>
      <c r="AW176" s="10" t="s">
        <v>37</v>
      </c>
      <c r="AX176" s="10" t="s">
        <v>76</v>
      </c>
      <c r="AY176" s="205" t="s">
        <v>115</v>
      </c>
    </row>
    <row r="177" s="11" customFormat="1">
      <c r="A177" s="11"/>
      <c r="B177" s="206"/>
      <c r="C177" s="207"/>
      <c r="D177" s="187" t="s">
        <v>123</v>
      </c>
      <c r="E177" s="208" t="s">
        <v>35</v>
      </c>
      <c r="F177" s="209" t="s">
        <v>125</v>
      </c>
      <c r="G177" s="207"/>
      <c r="H177" s="210">
        <v>8.7129999999999992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T177" s="216" t="s">
        <v>123</v>
      </c>
      <c r="AU177" s="216" t="s">
        <v>76</v>
      </c>
      <c r="AV177" s="11" t="s">
        <v>114</v>
      </c>
      <c r="AW177" s="11" t="s">
        <v>37</v>
      </c>
      <c r="AX177" s="11" t="s">
        <v>84</v>
      </c>
      <c r="AY177" s="216" t="s">
        <v>115</v>
      </c>
    </row>
    <row r="178" s="2" customFormat="1" ht="16.5" customHeight="1">
      <c r="A178" s="34"/>
      <c r="B178" s="35"/>
      <c r="C178" s="217" t="s">
        <v>232</v>
      </c>
      <c r="D178" s="217" t="s">
        <v>196</v>
      </c>
      <c r="E178" s="218" t="s">
        <v>233</v>
      </c>
      <c r="F178" s="219" t="s">
        <v>234</v>
      </c>
      <c r="G178" s="220" t="s">
        <v>223</v>
      </c>
      <c r="H178" s="221">
        <v>4.7930000000000001</v>
      </c>
      <c r="I178" s="222"/>
      <c r="J178" s="223">
        <f>ROUND(I178*H178,2)</f>
        <v>0</v>
      </c>
      <c r="K178" s="224"/>
      <c r="L178" s="225"/>
      <c r="M178" s="226" t="s">
        <v>35</v>
      </c>
      <c r="N178" s="227" t="s">
        <v>47</v>
      </c>
      <c r="O178" s="80"/>
      <c r="P178" s="183">
        <f>O178*H178</f>
        <v>0</v>
      </c>
      <c r="Q178" s="183">
        <v>0.001</v>
      </c>
      <c r="R178" s="183">
        <f>Q178*H178</f>
        <v>0.0047930000000000004</v>
      </c>
      <c r="S178" s="183">
        <v>0</v>
      </c>
      <c r="T178" s="184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5" t="s">
        <v>178</v>
      </c>
      <c r="AT178" s="185" t="s">
        <v>196</v>
      </c>
      <c r="AU178" s="185" t="s">
        <v>76</v>
      </c>
      <c r="AY178" s="13" t="s">
        <v>115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3" t="s">
        <v>84</v>
      </c>
      <c r="BK178" s="186">
        <f>ROUND(I178*H178,2)</f>
        <v>0</v>
      </c>
      <c r="BL178" s="13" t="s">
        <v>114</v>
      </c>
      <c r="BM178" s="185" t="s">
        <v>235</v>
      </c>
    </row>
    <row r="179" s="2" customFormat="1">
      <c r="A179" s="34"/>
      <c r="B179" s="35"/>
      <c r="C179" s="36"/>
      <c r="D179" s="187" t="s">
        <v>117</v>
      </c>
      <c r="E179" s="36"/>
      <c r="F179" s="188" t="s">
        <v>234</v>
      </c>
      <c r="G179" s="36"/>
      <c r="H179" s="36"/>
      <c r="I179" s="189"/>
      <c r="J179" s="36"/>
      <c r="K179" s="36"/>
      <c r="L179" s="40"/>
      <c r="M179" s="190"/>
      <c r="N179" s="191"/>
      <c r="O179" s="80"/>
      <c r="P179" s="80"/>
      <c r="Q179" s="80"/>
      <c r="R179" s="80"/>
      <c r="S179" s="80"/>
      <c r="T179" s="81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117</v>
      </c>
      <c r="AU179" s="13" t="s">
        <v>76</v>
      </c>
    </row>
    <row r="180" s="2" customFormat="1">
      <c r="A180" s="34"/>
      <c r="B180" s="35"/>
      <c r="C180" s="36"/>
      <c r="D180" s="187" t="s">
        <v>121</v>
      </c>
      <c r="E180" s="36"/>
      <c r="F180" s="194" t="s">
        <v>176</v>
      </c>
      <c r="G180" s="36"/>
      <c r="H180" s="36"/>
      <c r="I180" s="189"/>
      <c r="J180" s="36"/>
      <c r="K180" s="36"/>
      <c r="L180" s="40"/>
      <c r="M180" s="190"/>
      <c r="N180" s="191"/>
      <c r="O180" s="80"/>
      <c r="P180" s="80"/>
      <c r="Q180" s="80"/>
      <c r="R180" s="80"/>
      <c r="S180" s="80"/>
      <c r="T180" s="81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121</v>
      </c>
      <c r="AU180" s="13" t="s">
        <v>76</v>
      </c>
    </row>
    <row r="181" s="10" customFormat="1">
      <c r="A181" s="10"/>
      <c r="B181" s="195"/>
      <c r="C181" s="196"/>
      <c r="D181" s="187" t="s">
        <v>123</v>
      </c>
      <c r="E181" s="197" t="s">
        <v>35</v>
      </c>
      <c r="F181" s="198" t="s">
        <v>236</v>
      </c>
      <c r="G181" s="196"/>
      <c r="H181" s="199">
        <v>4.7930000000000001</v>
      </c>
      <c r="I181" s="200"/>
      <c r="J181" s="196"/>
      <c r="K181" s="196"/>
      <c r="L181" s="201"/>
      <c r="M181" s="202"/>
      <c r="N181" s="203"/>
      <c r="O181" s="203"/>
      <c r="P181" s="203"/>
      <c r="Q181" s="203"/>
      <c r="R181" s="203"/>
      <c r="S181" s="203"/>
      <c r="T181" s="204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05" t="s">
        <v>123</v>
      </c>
      <c r="AU181" s="205" t="s">
        <v>76</v>
      </c>
      <c r="AV181" s="10" t="s">
        <v>86</v>
      </c>
      <c r="AW181" s="10" t="s">
        <v>37</v>
      </c>
      <c r="AX181" s="10" t="s">
        <v>76</v>
      </c>
      <c r="AY181" s="205" t="s">
        <v>115</v>
      </c>
    </row>
    <row r="182" s="11" customFormat="1">
      <c r="A182" s="11"/>
      <c r="B182" s="206"/>
      <c r="C182" s="207"/>
      <c r="D182" s="187" t="s">
        <v>123</v>
      </c>
      <c r="E182" s="208" t="s">
        <v>35</v>
      </c>
      <c r="F182" s="209" t="s">
        <v>125</v>
      </c>
      <c r="G182" s="207"/>
      <c r="H182" s="210">
        <v>4.7930000000000001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T182" s="216" t="s">
        <v>123</v>
      </c>
      <c r="AU182" s="216" t="s">
        <v>76</v>
      </c>
      <c r="AV182" s="11" t="s">
        <v>114</v>
      </c>
      <c r="AW182" s="11" t="s">
        <v>37</v>
      </c>
      <c r="AX182" s="11" t="s">
        <v>84</v>
      </c>
      <c r="AY182" s="216" t="s">
        <v>115</v>
      </c>
    </row>
    <row r="183" s="2" customFormat="1" ht="21.75" customHeight="1">
      <c r="A183" s="34"/>
      <c r="B183" s="35"/>
      <c r="C183" s="173" t="s">
        <v>237</v>
      </c>
      <c r="D183" s="173" t="s">
        <v>110</v>
      </c>
      <c r="E183" s="174" t="s">
        <v>238</v>
      </c>
      <c r="F183" s="175" t="s">
        <v>239</v>
      </c>
      <c r="G183" s="176" t="s">
        <v>113</v>
      </c>
      <c r="H183" s="177">
        <v>20</v>
      </c>
      <c r="I183" s="178"/>
      <c r="J183" s="179">
        <f>ROUND(I183*H183,2)</f>
        <v>0</v>
      </c>
      <c r="K183" s="180"/>
      <c r="L183" s="40"/>
      <c r="M183" s="181" t="s">
        <v>35</v>
      </c>
      <c r="N183" s="182" t="s">
        <v>47</v>
      </c>
      <c r="O183" s="80"/>
      <c r="P183" s="183">
        <f>O183*H183</f>
        <v>0</v>
      </c>
      <c r="Q183" s="183">
        <v>0.0032000000000000002</v>
      </c>
      <c r="R183" s="183">
        <f>Q183*H183</f>
        <v>0.064000000000000001</v>
      </c>
      <c r="S183" s="183">
        <v>0</v>
      </c>
      <c r="T183" s="184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5" t="s">
        <v>114</v>
      </c>
      <c r="AT183" s="185" t="s">
        <v>110</v>
      </c>
      <c r="AU183" s="185" t="s">
        <v>76</v>
      </c>
      <c r="AY183" s="13" t="s">
        <v>115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3" t="s">
        <v>84</v>
      </c>
      <c r="BK183" s="186">
        <f>ROUND(I183*H183,2)</f>
        <v>0</v>
      </c>
      <c r="BL183" s="13" t="s">
        <v>114</v>
      </c>
      <c r="BM183" s="185" t="s">
        <v>240</v>
      </c>
    </row>
    <row r="184" s="2" customFormat="1">
      <c r="A184" s="34"/>
      <c r="B184" s="35"/>
      <c r="C184" s="36"/>
      <c r="D184" s="187" t="s">
        <v>117</v>
      </c>
      <c r="E184" s="36"/>
      <c r="F184" s="188" t="s">
        <v>241</v>
      </c>
      <c r="G184" s="36"/>
      <c r="H184" s="36"/>
      <c r="I184" s="189"/>
      <c r="J184" s="36"/>
      <c r="K184" s="36"/>
      <c r="L184" s="40"/>
      <c r="M184" s="190"/>
      <c r="N184" s="191"/>
      <c r="O184" s="80"/>
      <c r="P184" s="80"/>
      <c r="Q184" s="80"/>
      <c r="R184" s="80"/>
      <c r="S184" s="80"/>
      <c r="T184" s="81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117</v>
      </c>
      <c r="AU184" s="13" t="s">
        <v>76</v>
      </c>
    </row>
    <row r="185" s="2" customFormat="1">
      <c r="A185" s="34"/>
      <c r="B185" s="35"/>
      <c r="C185" s="36"/>
      <c r="D185" s="192" t="s">
        <v>119</v>
      </c>
      <c r="E185" s="36"/>
      <c r="F185" s="193" t="s">
        <v>242</v>
      </c>
      <c r="G185" s="36"/>
      <c r="H185" s="36"/>
      <c r="I185" s="189"/>
      <c r="J185" s="36"/>
      <c r="K185" s="36"/>
      <c r="L185" s="40"/>
      <c r="M185" s="190"/>
      <c r="N185" s="191"/>
      <c r="O185" s="80"/>
      <c r="P185" s="80"/>
      <c r="Q185" s="80"/>
      <c r="R185" s="80"/>
      <c r="S185" s="80"/>
      <c r="T185" s="81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3" t="s">
        <v>119</v>
      </c>
      <c r="AU185" s="13" t="s">
        <v>76</v>
      </c>
    </row>
    <row r="186" s="2" customFormat="1">
      <c r="A186" s="34"/>
      <c r="B186" s="35"/>
      <c r="C186" s="36"/>
      <c r="D186" s="187" t="s">
        <v>121</v>
      </c>
      <c r="E186" s="36"/>
      <c r="F186" s="194" t="s">
        <v>243</v>
      </c>
      <c r="G186" s="36"/>
      <c r="H186" s="36"/>
      <c r="I186" s="189"/>
      <c r="J186" s="36"/>
      <c r="K186" s="36"/>
      <c r="L186" s="40"/>
      <c r="M186" s="190"/>
      <c r="N186" s="191"/>
      <c r="O186" s="80"/>
      <c r="P186" s="80"/>
      <c r="Q186" s="80"/>
      <c r="R186" s="80"/>
      <c r="S186" s="80"/>
      <c r="T186" s="81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121</v>
      </c>
      <c r="AU186" s="13" t="s">
        <v>76</v>
      </c>
    </row>
    <row r="187" s="10" customFormat="1">
      <c r="A187" s="10"/>
      <c r="B187" s="195"/>
      <c r="C187" s="196"/>
      <c r="D187" s="187" t="s">
        <v>123</v>
      </c>
      <c r="E187" s="197" t="s">
        <v>35</v>
      </c>
      <c r="F187" s="198" t="s">
        <v>244</v>
      </c>
      <c r="G187" s="196"/>
      <c r="H187" s="199">
        <v>20</v>
      </c>
      <c r="I187" s="200"/>
      <c r="J187" s="196"/>
      <c r="K187" s="196"/>
      <c r="L187" s="201"/>
      <c r="M187" s="202"/>
      <c r="N187" s="203"/>
      <c r="O187" s="203"/>
      <c r="P187" s="203"/>
      <c r="Q187" s="203"/>
      <c r="R187" s="203"/>
      <c r="S187" s="203"/>
      <c r="T187" s="204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T187" s="205" t="s">
        <v>123</v>
      </c>
      <c r="AU187" s="205" t="s">
        <v>76</v>
      </c>
      <c r="AV187" s="10" t="s">
        <v>86</v>
      </c>
      <c r="AW187" s="10" t="s">
        <v>37</v>
      </c>
      <c r="AX187" s="10" t="s">
        <v>76</v>
      </c>
      <c r="AY187" s="205" t="s">
        <v>115</v>
      </c>
    </row>
    <row r="188" s="11" customFormat="1">
      <c r="A188" s="11"/>
      <c r="B188" s="206"/>
      <c r="C188" s="207"/>
      <c r="D188" s="187" t="s">
        <v>123</v>
      </c>
      <c r="E188" s="208" t="s">
        <v>35</v>
      </c>
      <c r="F188" s="209" t="s">
        <v>125</v>
      </c>
      <c r="G188" s="207"/>
      <c r="H188" s="210">
        <v>20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T188" s="216" t="s">
        <v>123</v>
      </c>
      <c r="AU188" s="216" t="s">
        <v>76</v>
      </c>
      <c r="AV188" s="11" t="s">
        <v>114</v>
      </c>
      <c r="AW188" s="11" t="s">
        <v>37</v>
      </c>
      <c r="AX188" s="11" t="s">
        <v>84</v>
      </c>
      <c r="AY188" s="216" t="s">
        <v>115</v>
      </c>
    </row>
    <row r="189" s="2" customFormat="1" ht="16.5" customHeight="1">
      <c r="A189" s="34"/>
      <c r="B189" s="35"/>
      <c r="C189" s="173" t="s">
        <v>245</v>
      </c>
      <c r="D189" s="173" t="s">
        <v>110</v>
      </c>
      <c r="E189" s="174" t="s">
        <v>246</v>
      </c>
      <c r="F189" s="175" t="s">
        <v>247</v>
      </c>
      <c r="G189" s="176" t="s">
        <v>128</v>
      </c>
      <c r="H189" s="177">
        <v>5</v>
      </c>
      <c r="I189" s="178"/>
      <c r="J189" s="179">
        <f>ROUND(I189*H189,2)</f>
        <v>0</v>
      </c>
      <c r="K189" s="180"/>
      <c r="L189" s="40"/>
      <c r="M189" s="181" t="s">
        <v>35</v>
      </c>
      <c r="N189" s="182" t="s">
        <v>47</v>
      </c>
      <c r="O189" s="80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5" t="s">
        <v>114</v>
      </c>
      <c r="AT189" s="185" t="s">
        <v>110</v>
      </c>
      <c r="AU189" s="185" t="s">
        <v>76</v>
      </c>
      <c r="AY189" s="13" t="s">
        <v>115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3" t="s">
        <v>84</v>
      </c>
      <c r="BK189" s="186">
        <f>ROUND(I189*H189,2)</f>
        <v>0</v>
      </c>
      <c r="BL189" s="13" t="s">
        <v>114</v>
      </c>
      <c r="BM189" s="185" t="s">
        <v>248</v>
      </c>
    </row>
    <row r="190" s="2" customFormat="1">
      <c r="A190" s="34"/>
      <c r="B190" s="35"/>
      <c r="C190" s="36"/>
      <c r="D190" s="187" t="s">
        <v>117</v>
      </c>
      <c r="E190" s="36"/>
      <c r="F190" s="188" t="s">
        <v>249</v>
      </c>
      <c r="G190" s="36"/>
      <c r="H190" s="36"/>
      <c r="I190" s="189"/>
      <c r="J190" s="36"/>
      <c r="K190" s="36"/>
      <c r="L190" s="40"/>
      <c r="M190" s="190"/>
      <c r="N190" s="191"/>
      <c r="O190" s="80"/>
      <c r="P190" s="80"/>
      <c r="Q190" s="80"/>
      <c r="R190" s="80"/>
      <c r="S190" s="80"/>
      <c r="T190" s="81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117</v>
      </c>
      <c r="AU190" s="13" t="s">
        <v>76</v>
      </c>
    </row>
    <row r="191" s="2" customFormat="1">
      <c r="A191" s="34"/>
      <c r="B191" s="35"/>
      <c r="C191" s="36"/>
      <c r="D191" s="192" t="s">
        <v>119</v>
      </c>
      <c r="E191" s="36"/>
      <c r="F191" s="193" t="s">
        <v>250</v>
      </c>
      <c r="G191" s="36"/>
      <c r="H191" s="36"/>
      <c r="I191" s="189"/>
      <c r="J191" s="36"/>
      <c r="K191" s="36"/>
      <c r="L191" s="40"/>
      <c r="M191" s="190"/>
      <c r="N191" s="191"/>
      <c r="O191" s="80"/>
      <c r="P191" s="80"/>
      <c r="Q191" s="80"/>
      <c r="R191" s="80"/>
      <c r="S191" s="80"/>
      <c r="T191" s="81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3" t="s">
        <v>119</v>
      </c>
      <c r="AU191" s="13" t="s">
        <v>76</v>
      </c>
    </row>
    <row r="192" s="2" customFormat="1">
      <c r="A192" s="34"/>
      <c r="B192" s="35"/>
      <c r="C192" s="36"/>
      <c r="D192" s="187" t="s">
        <v>121</v>
      </c>
      <c r="E192" s="36"/>
      <c r="F192" s="194" t="s">
        <v>243</v>
      </c>
      <c r="G192" s="36"/>
      <c r="H192" s="36"/>
      <c r="I192" s="189"/>
      <c r="J192" s="36"/>
      <c r="K192" s="36"/>
      <c r="L192" s="40"/>
      <c r="M192" s="190"/>
      <c r="N192" s="191"/>
      <c r="O192" s="80"/>
      <c r="P192" s="80"/>
      <c r="Q192" s="80"/>
      <c r="R192" s="80"/>
      <c r="S192" s="80"/>
      <c r="T192" s="81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121</v>
      </c>
      <c r="AU192" s="13" t="s">
        <v>76</v>
      </c>
    </row>
    <row r="193" s="10" customFormat="1">
      <c r="A193" s="10"/>
      <c r="B193" s="195"/>
      <c r="C193" s="196"/>
      <c r="D193" s="187" t="s">
        <v>123</v>
      </c>
      <c r="E193" s="197" t="s">
        <v>35</v>
      </c>
      <c r="F193" s="198" t="s">
        <v>251</v>
      </c>
      <c r="G193" s="196"/>
      <c r="H193" s="199">
        <v>5</v>
      </c>
      <c r="I193" s="200"/>
      <c r="J193" s="196"/>
      <c r="K193" s="196"/>
      <c r="L193" s="201"/>
      <c r="M193" s="202"/>
      <c r="N193" s="203"/>
      <c r="O193" s="203"/>
      <c r="P193" s="203"/>
      <c r="Q193" s="203"/>
      <c r="R193" s="203"/>
      <c r="S193" s="203"/>
      <c r="T193" s="204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T193" s="205" t="s">
        <v>123</v>
      </c>
      <c r="AU193" s="205" t="s">
        <v>76</v>
      </c>
      <c r="AV193" s="10" t="s">
        <v>86</v>
      </c>
      <c r="AW193" s="10" t="s">
        <v>37</v>
      </c>
      <c r="AX193" s="10" t="s">
        <v>76</v>
      </c>
      <c r="AY193" s="205" t="s">
        <v>115</v>
      </c>
    </row>
    <row r="194" s="11" customFormat="1">
      <c r="A194" s="11"/>
      <c r="B194" s="206"/>
      <c r="C194" s="207"/>
      <c r="D194" s="187" t="s">
        <v>123</v>
      </c>
      <c r="E194" s="208" t="s">
        <v>35</v>
      </c>
      <c r="F194" s="209" t="s">
        <v>125</v>
      </c>
      <c r="G194" s="207"/>
      <c r="H194" s="210">
        <v>5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T194" s="216" t="s">
        <v>123</v>
      </c>
      <c r="AU194" s="216" t="s">
        <v>76</v>
      </c>
      <c r="AV194" s="11" t="s">
        <v>114</v>
      </c>
      <c r="AW194" s="11" t="s">
        <v>37</v>
      </c>
      <c r="AX194" s="11" t="s">
        <v>84</v>
      </c>
      <c r="AY194" s="216" t="s">
        <v>115</v>
      </c>
    </row>
    <row r="195" s="2" customFormat="1" ht="16.5" customHeight="1">
      <c r="A195" s="34"/>
      <c r="B195" s="35"/>
      <c r="C195" s="173" t="s">
        <v>252</v>
      </c>
      <c r="D195" s="173" t="s">
        <v>110</v>
      </c>
      <c r="E195" s="174" t="s">
        <v>253</v>
      </c>
      <c r="F195" s="175" t="s">
        <v>254</v>
      </c>
      <c r="G195" s="176" t="s">
        <v>128</v>
      </c>
      <c r="H195" s="177">
        <v>5</v>
      </c>
      <c r="I195" s="178"/>
      <c r="J195" s="179">
        <f>ROUND(I195*H195,2)</f>
        <v>0</v>
      </c>
      <c r="K195" s="180"/>
      <c r="L195" s="40"/>
      <c r="M195" s="181" t="s">
        <v>35</v>
      </c>
      <c r="N195" s="182" t="s">
        <v>47</v>
      </c>
      <c r="O195" s="80"/>
      <c r="P195" s="183">
        <f>O195*H195</f>
        <v>0</v>
      </c>
      <c r="Q195" s="183">
        <v>0.126</v>
      </c>
      <c r="R195" s="183">
        <f>Q195*H195</f>
        <v>0.63</v>
      </c>
      <c r="S195" s="183">
        <v>0.022499999999999999</v>
      </c>
      <c r="T195" s="184">
        <f>S195*H195</f>
        <v>0.11249999999999999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5" t="s">
        <v>114</v>
      </c>
      <c r="AT195" s="185" t="s">
        <v>110</v>
      </c>
      <c r="AU195" s="185" t="s">
        <v>76</v>
      </c>
      <c r="AY195" s="13" t="s">
        <v>115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3" t="s">
        <v>84</v>
      </c>
      <c r="BK195" s="186">
        <f>ROUND(I195*H195,2)</f>
        <v>0</v>
      </c>
      <c r="BL195" s="13" t="s">
        <v>114</v>
      </c>
      <c r="BM195" s="185" t="s">
        <v>255</v>
      </c>
    </row>
    <row r="196" s="2" customFormat="1">
      <c r="A196" s="34"/>
      <c r="B196" s="35"/>
      <c r="C196" s="36"/>
      <c r="D196" s="187" t="s">
        <v>117</v>
      </c>
      <c r="E196" s="36"/>
      <c r="F196" s="188" t="s">
        <v>256</v>
      </c>
      <c r="G196" s="36"/>
      <c r="H196" s="36"/>
      <c r="I196" s="189"/>
      <c r="J196" s="36"/>
      <c r="K196" s="36"/>
      <c r="L196" s="40"/>
      <c r="M196" s="190"/>
      <c r="N196" s="191"/>
      <c r="O196" s="80"/>
      <c r="P196" s="80"/>
      <c r="Q196" s="80"/>
      <c r="R196" s="80"/>
      <c r="S196" s="80"/>
      <c r="T196" s="81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117</v>
      </c>
      <c r="AU196" s="13" t="s">
        <v>76</v>
      </c>
    </row>
    <row r="197" s="2" customFormat="1">
      <c r="A197" s="34"/>
      <c r="B197" s="35"/>
      <c r="C197" s="36"/>
      <c r="D197" s="192" t="s">
        <v>119</v>
      </c>
      <c r="E197" s="36"/>
      <c r="F197" s="193" t="s">
        <v>257</v>
      </c>
      <c r="G197" s="36"/>
      <c r="H197" s="36"/>
      <c r="I197" s="189"/>
      <c r="J197" s="36"/>
      <c r="K197" s="36"/>
      <c r="L197" s="40"/>
      <c r="M197" s="190"/>
      <c r="N197" s="191"/>
      <c r="O197" s="80"/>
      <c r="P197" s="80"/>
      <c r="Q197" s="80"/>
      <c r="R197" s="80"/>
      <c r="S197" s="80"/>
      <c r="T197" s="81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3" t="s">
        <v>119</v>
      </c>
      <c r="AU197" s="13" t="s">
        <v>76</v>
      </c>
    </row>
    <row r="198" s="2" customFormat="1">
      <c r="A198" s="34"/>
      <c r="B198" s="35"/>
      <c r="C198" s="36"/>
      <c r="D198" s="187" t="s">
        <v>121</v>
      </c>
      <c r="E198" s="36"/>
      <c r="F198" s="194" t="s">
        <v>243</v>
      </c>
      <c r="G198" s="36"/>
      <c r="H198" s="36"/>
      <c r="I198" s="189"/>
      <c r="J198" s="36"/>
      <c r="K198" s="36"/>
      <c r="L198" s="40"/>
      <c r="M198" s="190"/>
      <c r="N198" s="191"/>
      <c r="O198" s="80"/>
      <c r="P198" s="80"/>
      <c r="Q198" s="80"/>
      <c r="R198" s="80"/>
      <c r="S198" s="80"/>
      <c r="T198" s="81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121</v>
      </c>
      <c r="AU198" s="13" t="s">
        <v>76</v>
      </c>
    </row>
    <row r="199" s="10" customFormat="1">
      <c r="A199" s="10"/>
      <c r="B199" s="195"/>
      <c r="C199" s="196"/>
      <c r="D199" s="187" t="s">
        <v>123</v>
      </c>
      <c r="E199" s="197" t="s">
        <v>35</v>
      </c>
      <c r="F199" s="198" t="s">
        <v>258</v>
      </c>
      <c r="G199" s="196"/>
      <c r="H199" s="199">
        <v>5</v>
      </c>
      <c r="I199" s="200"/>
      <c r="J199" s="196"/>
      <c r="K199" s="196"/>
      <c r="L199" s="201"/>
      <c r="M199" s="202"/>
      <c r="N199" s="203"/>
      <c r="O199" s="203"/>
      <c r="P199" s="203"/>
      <c r="Q199" s="203"/>
      <c r="R199" s="203"/>
      <c r="S199" s="203"/>
      <c r="T199" s="204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T199" s="205" t="s">
        <v>123</v>
      </c>
      <c r="AU199" s="205" t="s">
        <v>76</v>
      </c>
      <c r="AV199" s="10" t="s">
        <v>86</v>
      </c>
      <c r="AW199" s="10" t="s">
        <v>37</v>
      </c>
      <c r="AX199" s="10" t="s">
        <v>76</v>
      </c>
      <c r="AY199" s="205" t="s">
        <v>115</v>
      </c>
    </row>
    <row r="200" s="11" customFormat="1">
      <c r="A200" s="11"/>
      <c r="B200" s="206"/>
      <c r="C200" s="207"/>
      <c r="D200" s="187" t="s">
        <v>123</v>
      </c>
      <c r="E200" s="208" t="s">
        <v>35</v>
      </c>
      <c r="F200" s="209" t="s">
        <v>125</v>
      </c>
      <c r="G200" s="207"/>
      <c r="H200" s="210">
        <v>5</v>
      </c>
      <c r="I200" s="211"/>
      <c r="J200" s="207"/>
      <c r="K200" s="207"/>
      <c r="L200" s="212"/>
      <c r="M200" s="213"/>
      <c r="N200" s="214"/>
      <c r="O200" s="214"/>
      <c r="P200" s="214"/>
      <c r="Q200" s="214"/>
      <c r="R200" s="214"/>
      <c r="S200" s="214"/>
      <c r="T200" s="215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T200" s="216" t="s">
        <v>123</v>
      </c>
      <c r="AU200" s="216" t="s">
        <v>76</v>
      </c>
      <c r="AV200" s="11" t="s">
        <v>114</v>
      </c>
      <c r="AW200" s="11" t="s">
        <v>37</v>
      </c>
      <c r="AX200" s="11" t="s">
        <v>84</v>
      </c>
      <c r="AY200" s="216" t="s">
        <v>115</v>
      </c>
    </row>
    <row r="201" s="2" customFormat="1" ht="16.5" customHeight="1">
      <c r="A201" s="34"/>
      <c r="B201" s="35"/>
      <c r="C201" s="173" t="s">
        <v>259</v>
      </c>
      <c r="D201" s="173" t="s">
        <v>110</v>
      </c>
      <c r="E201" s="174" t="s">
        <v>260</v>
      </c>
      <c r="F201" s="175" t="s">
        <v>261</v>
      </c>
      <c r="G201" s="176" t="s">
        <v>128</v>
      </c>
      <c r="H201" s="177">
        <v>25</v>
      </c>
      <c r="I201" s="178"/>
      <c r="J201" s="179">
        <f>ROUND(I201*H201,2)</f>
        <v>0</v>
      </c>
      <c r="K201" s="180"/>
      <c r="L201" s="40"/>
      <c r="M201" s="181" t="s">
        <v>35</v>
      </c>
      <c r="N201" s="182" t="s">
        <v>47</v>
      </c>
      <c r="O201" s="80"/>
      <c r="P201" s="183">
        <f>O201*H201</f>
        <v>0</v>
      </c>
      <c r="Q201" s="183">
        <v>0.0252</v>
      </c>
      <c r="R201" s="183">
        <f>Q201*H201</f>
        <v>0.63</v>
      </c>
      <c r="S201" s="183">
        <v>0.0044999999999999997</v>
      </c>
      <c r="T201" s="184">
        <f>S201*H201</f>
        <v>0.11249999999999999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5" t="s">
        <v>114</v>
      </c>
      <c r="AT201" s="185" t="s">
        <v>110</v>
      </c>
      <c r="AU201" s="185" t="s">
        <v>76</v>
      </c>
      <c r="AY201" s="13" t="s">
        <v>115</v>
      </c>
      <c r="BE201" s="186">
        <f>IF(N201="základní",J201,0)</f>
        <v>0</v>
      </c>
      <c r="BF201" s="186">
        <f>IF(N201="snížená",J201,0)</f>
        <v>0</v>
      </c>
      <c r="BG201" s="186">
        <f>IF(N201="zákl. přenesená",J201,0)</f>
        <v>0</v>
      </c>
      <c r="BH201" s="186">
        <f>IF(N201="sníž. přenesená",J201,0)</f>
        <v>0</v>
      </c>
      <c r="BI201" s="186">
        <f>IF(N201="nulová",J201,0)</f>
        <v>0</v>
      </c>
      <c r="BJ201" s="13" t="s">
        <v>84</v>
      </c>
      <c r="BK201" s="186">
        <f>ROUND(I201*H201,2)</f>
        <v>0</v>
      </c>
      <c r="BL201" s="13" t="s">
        <v>114</v>
      </c>
      <c r="BM201" s="185" t="s">
        <v>262</v>
      </c>
    </row>
    <row r="202" s="2" customFormat="1">
      <c r="A202" s="34"/>
      <c r="B202" s="35"/>
      <c r="C202" s="36"/>
      <c r="D202" s="187" t="s">
        <v>117</v>
      </c>
      <c r="E202" s="36"/>
      <c r="F202" s="188" t="s">
        <v>263</v>
      </c>
      <c r="G202" s="36"/>
      <c r="H202" s="36"/>
      <c r="I202" s="189"/>
      <c r="J202" s="36"/>
      <c r="K202" s="36"/>
      <c r="L202" s="40"/>
      <c r="M202" s="190"/>
      <c r="N202" s="191"/>
      <c r="O202" s="80"/>
      <c r="P202" s="80"/>
      <c r="Q202" s="80"/>
      <c r="R202" s="80"/>
      <c r="S202" s="80"/>
      <c r="T202" s="81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117</v>
      </c>
      <c r="AU202" s="13" t="s">
        <v>76</v>
      </c>
    </row>
    <row r="203" s="2" customFormat="1">
      <c r="A203" s="34"/>
      <c r="B203" s="35"/>
      <c r="C203" s="36"/>
      <c r="D203" s="192" t="s">
        <v>119</v>
      </c>
      <c r="E203" s="36"/>
      <c r="F203" s="193" t="s">
        <v>264</v>
      </c>
      <c r="G203" s="36"/>
      <c r="H203" s="36"/>
      <c r="I203" s="189"/>
      <c r="J203" s="36"/>
      <c r="K203" s="36"/>
      <c r="L203" s="40"/>
      <c r="M203" s="190"/>
      <c r="N203" s="191"/>
      <c r="O203" s="80"/>
      <c r="P203" s="80"/>
      <c r="Q203" s="80"/>
      <c r="R203" s="80"/>
      <c r="S203" s="80"/>
      <c r="T203" s="81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119</v>
      </c>
      <c r="AU203" s="13" t="s">
        <v>76</v>
      </c>
    </row>
    <row r="204" s="2" customFormat="1">
      <c r="A204" s="34"/>
      <c r="B204" s="35"/>
      <c r="C204" s="36"/>
      <c r="D204" s="187" t="s">
        <v>121</v>
      </c>
      <c r="E204" s="36"/>
      <c r="F204" s="194" t="s">
        <v>243</v>
      </c>
      <c r="G204" s="36"/>
      <c r="H204" s="36"/>
      <c r="I204" s="189"/>
      <c r="J204" s="36"/>
      <c r="K204" s="36"/>
      <c r="L204" s="40"/>
      <c r="M204" s="190"/>
      <c r="N204" s="191"/>
      <c r="O204" s="80"/>
      <c r="P204" s="80"/>
      <c r="Q204" s="80"/>
      <c r="R204" s="80"/>
      <c r="S204" s="80"/>
      <c r="T204" s="81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121</v>
      </c>
      <c r="AU204" s="13" t="s">
        <v>76</v>
      </c>
    </row>
    <row r="205" s="10" customFormat="1">
      <c r="A205" s="10"/>
      <c r="B205" s="195"/>
      <c r="C205" s="196"/>
      <c r="D205" s="187" t="s">
        <v>123</v>
      </c>
      <c r="E205" s="197" t="s">
        <v>35</v>
      </c>
      <c r="F205" s="198" t="s">
        <v>265</v>
      </c>
      <c r="G205" s="196"/>
      <c r="H205" s="199">
        <v>25</v>
      </c>
      <c r="I205" s="200"/>
      <c r="J205" s="196"/>
      <c r="K205" s="196"/>
      <c r="L205" s="201"/>
      <c r="M205" s="202"/>
      <c r="N205" s="203"/>
      <c r="O205" s="203"/>
      <c r="P205" s="203"/>
      <c r="Q205" s="203"/>
      <c r="R205" s="203"/>
      <c r="S205" s="203"/>
      <c r="T205" s="204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T205" s="205" t="s">
        <v>123</v>
      </c>
      <c r="AU205" s="205" t="s">
        <v>76</v>
      </c>
      <c r="AV205" s="10" t="s">
        <v>86</v>
      </c>
      <c r="AW205" s="10" t="s">
        <v>37</v>
      </c>
      <c r="AX205" s="10" t="s">
        <v>76</v>
      </c>
      <c r="AY205" s="205" t="s">
        <v>115</v>
      </c>
    </row>
    <row r="206" s="11" customFormat="1">
      <c r="A206" s="11"/>
      <c r="B206" s="206"/>
      <c r="C206" s="207"/>
      <c r="D206" s="187" t="s">
        <v>123</v>
      </c>
      <c r="E206" s="208" t="s">
        <v>35</v>
      </c>
      <c r="F206" s="209" t="s">
        <v>125</v>
      </c>
      <c r="G206" s="207"/>
      <c r="H206" s="210">
        <v>25</v>
      </c>
      <c r="I206" s="211"/>
      <c r="J206" s="207"/>
      <c r="K206" s="207"/>
      <c r="L206" s="212"/>
      <c r="M206" s="213"/>
      <c r="N206" s="214"/>
      <c r="O206" s="214"/>
      <c r="P206" s="214"/>
      <c r="Q206" s="214"/>
      <c r="R206" s="214"/>
      <c r="S206" s="214"/>
      <c r="T206" s="215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T206" s="216" t="s">
        <v>123</v>
      </c>
      <c r="AU206" s="216" t="s">
        <v>76</v>
      </c>
      <c r="AV206" s="11" t="s">
        <v>114</v>
      </c>
      <c r="AW206" s="11" t="s">
        <v>37</v>
      </c>
      <c r="AX206" s="11" t="s">
        <v>84</v>
      </c>
      <c r="AY206" s="216" t="s">
        <v>115</v>
      </c>
    </row>
    <row r="207" s="2" customFormat="1" ht="16.5" customHeight="1">
      <c r="A207" s="34"/>
      <c r="B207" s="35"/>
      <c r="C207" s="173" t="s">
        <v>7</v>
      </c>
      <c r="D207" s="173" t="s">
        <v>110</v>
      </c>
      <c r="E207" s="174" t="s">
        <v>266</v>
      </c>
      <c r="F207" s="175" t="s">
        <v>267</v>
      </c>
      <c r="G207" s="176" t="s">
        <v>136</v>
      </c>
      <c r="H207" s="177">
        <v>2</v>
      </c>
      <c r="I207" s="178"/>
      <c r="J207" s="179">
        <f>ROUND(I207*H207,2)</f>
        <v>0</v>
      </c>
      <c r="K207" s="180"/>
      <c r="L207" s="40"/>
      <c r="M207" s="181" t="s">
        <v>35</v>
      </c>
      <c r="N207" s="182" t="s">
        <v>47</v>
      </c>
      <c r="O207" s="80"/>
      <c r="P207" s="183">
        <f>O207*H207</f>
        <v>0</v>
      </c>
      <c r="Q207" s="183">
        <v>2.2973300000000001</v>
      </c>
      <c r="R207" s="183">
        <f>Q207*H207</f>
        <v>4.5946600000000002</v>
      </c>
      <c r="S207" s="183">
        <v>0</v>
      </c>
      <c r="T207" s="184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5" t="s">
        <v>114</v>
      </c>
      <c r="AT207" s="185" t="s">
        <v>110</v>
      </c>
      <c r="AU207" s="185" t="s">
        <v>76</v>
      </c>
      <c r="AY207" s="13" t="s">
        <v>115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13" t="s">
        <v>84</v>
      </c>
      <c r="BK207" s="186">
        <f>ROUND(I207*H207,2)</f>
        <v>0</v>
      </c>
      <c r="BL207" s="13" t="s">
        <v>114</v>
      </c>
      <c r="BM207" s="185" t="s">
        <v>268</v>
      </c>
    </row>
    <row r="208" s="2" customFormat="1">
      <c r="A208" s="34"/>
      <c r="B208" s="35"/>
      <c r="C208" s="36"/>
      <c r="D208" s="187" t="s">
        <v>117</v>
      </c>
      <c r="E208" s="36"/>
      <c r="F208" s="188" t="s">
        <v>269</v>
      </c>
      <c r="G208" s="36"/>
      <c r="H208" s="36"/>
      <c r="I208" s="189"/>
      <c r="J208" s="36"/>
      <c r="K208" s="36"/>
      <c r="L208" s="40"/>
      <c r="M208" s="190"/>
      <c r="N208" s="191"/>
      <c r="O208" s="80"/>
      <c r="P208" s="80"/>
      <c r="Q208" s="80"/>
      <c r="R208" s="80"/>
      <c r="S208" s="80"/>
      <c r="T208" s="81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117</v>
      </c>
      <c r="AU208" s="13" t="s">
        <v>76</v>
      </c>
    </row>
    <row r="209" s="2" customFormat="1">
      <c r="A209" s="34"/>
      <c r="B209" s="35"/>
      <c r="C209" s="36"/>
      <c r="D209" s="192" t="s">
        <v>119</v>
      </c>
      <c r="E209" s="36"/>
      <c r="F209" s="193" t="s">
        <v>270</v>
      </c>
      <c r="G209" s="36"/>
      <c r="H209" s="36"/>
      <c r="I209" s="189"/>
      <c r="J209" s="36"/>
      <c r="K209" s="36"/>
      <c r="L209" s="40"/>
      <c r="M209" s="190"/>
      <c r="N209" s="191"/>
      <c r="O209" s="80"/>
      <c r="P209" s="80"/>
      <c r="Q209" s="80"/>
      <c r="R209" s="80"/>
      <c r="S209" s="80"/>
      <c r="T209" s="81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3" t="s">
        <v>119</v>
      </c>
      <c r="AU209" s="13" t="s">
        <v>76</v>
      </c>
    </row>
    <row r="210" s="2" customFormat="1">
      <c r="A210" s="34"/>
      <c r="B210" s="35"/>
      <c r="C210" s="36"/>
      <c r="D210" s="187" t="s">
        <v>121</v>
      </c>
      <c r="E210" s="36"/>
      <c r="F210" s="194" t="s">
        <v>243</v>
      </c>
      <c r="G210" s="36"/>
      <c r="H210" s="36"/>
      <c r="I210" s="189"/>
      <c r="J210" s="36"/>
      <c r="K210" s="36"/>
      <c r="L210" s="40"/>
      <c r="M210" s="190"/>
      <c r="N210" s="191"/>
      <c r="O210" s="80"/>
      <c r="P210" s="80"/>
      <c r="Q210" s="80"/>
      <c r="R210" s="80"/>
      <c r="S210" s="80"/>
      <c r="T210" s="81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121</v>
      </c>
      <c r="AU210" s="13" t="s">
        <v>76</v>
      </c>
    </row>
    <row r="211" s="10" customFormat="1">
      <c r="A211" s="10"/>
      <c r="B211" s="195"/>
      <c r="C211" s="196"/>
      <c r="D211" s="187" t="s">
        <v>123</v>
      </c>
      <c r="E211" s="197" t="s">
        <v>35</v>
      </c>
      <c r="F211" s="198" t="s">
        <v>271</v>
      </c>
      <c r="G211" s="196"/>
      <c r="H211" s="199">
        <v>2</v>
      </c>
      <c r="I211" s="200"/>
      <c r="J211" s="196"/>
      <c r="K211" s="196"/>
      <c r="L211" s="201"/>
      <c r="M211" s="202"/>
      <c r="N211" s="203"/>
      <c r="O211" s="203"/>
      <c r="P211" s="203"/>
      <c r="Q211" s="203"/>
      <c r="R211" s="203"/>
      <c r="S211" s="203"/>
      <c r="T211" s="204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T211" s="205" t="s">
        <v>123</v>
      </c>
      <c r="AU211" s="205" t="s">
        <v>76</v>
      </c>
      <c r="AV211" s="10" t="s">
        <v>86</v>
      </c>
      <c r="AW211" s="10" t="s">
        <v>37</v>
      </c>
      <c r="AX211" s="10" t="s">
        <v>76</v>
      </c>
      <c r="AY211" s="205" t="s">
        <v>115</v>
      </c>
    </row>
    <row r="212" s="11" customFormat="1">
      <c r="A212" s="11"/>
      <c r="B212" s="206"/>
      <c r="C212" s="207"/>
      <c r="D212" s="187" t="s">
        <v>123</v>
      </c>
      <c r="E212" s="208" t="s">
        <v>35</v>
      </c>
      <c r="F212" s="209" t="s">
        <v>125</v>
      </c>
      <c r="G212" s="207"/>
      <c r="H212" s="210">
        <v>2</v>
      </c>
      <c r="I212" s="211"/>
      <c r="J212" s="207"/>
      <c r="K212" s="207"/>
      <c r="L212" s="212"/>
      <c r="M212" s="213"/>
      <c r="N212" s="214"/>
      <c r="O212" s="214"/>
      <c r="P212" s="214"/>
      <c r="Q212" s="214"/>
      <c r="R212" s="214"/>
      <c r="S212" s="214"/>
      <c r="T212" s="215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T212" s="216" t="s">
        <v>123</v>
      </c>
      <c r="AU212" s="216" t="s">
        <v>76</v>
      </c>
      <c r="AV212" s="11" t="s">
        <v>114</v>
      </c>
      <c r="AW212" s="11" t="s">
        <v>37</v>
      </c>
      <c r="AX212" s="11" t="s">
        <v>84</v>
      </c>
      <c r="AY212" s="216" t="s">
        <v>115</v>
      </c>
    </row>
    <row r="213" s="2" customFormat="1" ht="16.5" customHeight="1">
      <c r="A213" s="34"/>
      <c r="B213" s="35"/>
      <c r="C213" s="173" t="s">
        <v>272</v>
      </c>
      <c r="D213" s="173" t="s">
        <v>110</v>
      </c>
      <c r="E213" s="174" t="s">
        <v>273</v>
      </c>
      <c r="F213" s="175" t="s">
        <v>274</v>
      </c>
      <c r="G213" s="176" t="s">
        <v>136</v>
      </c>
      <c r="H213" s="177">
        <v>2</v>
      </c>
      <c r="I213" s="178"/>
      <c r="J213" s="179">
        <f>ROUND(I213*H213,2)</f>
        <v>0</v>
      </c>
      <c r="K213" s="180"/>
      <c r="L213" s="40"/>
      <c r="M213" s="181" t="s">
        <v>35</v>
      </c>
      <c r="N213" s="182" t="s">
        <v>47</v>
      </c>
      <c r="O213" s="80"/>
      <c r="P213" s="183">
        <f>O213*H213</f>
        <v>0</v>
      </c>
      <c r="Q213" s="183">
        <v>0</v>
      </c>
      <c r="R213" s="183">
        <f>Q213*H213</f>
        <v>0</v>
      </c>
      <c r="S213" s="183">
        <v>0</v>
      </c>
      <c r="T213" s="184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5" t="s">
        <v>114</v>
      </c>
      <c r="AT213" s="185" t="s">
        <v>110</v>
      </c>
      <c r="AU213" s="185" t="s">
        <v>76</v>
      </c>
      <c r="AY213" s="13" t="s">
        <v>115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13" t="s">
        <v>84</v>
      </c>
      <c r="BK213" s="186">
        <f>ROUND(I213*H213,2)</f>
        <v>0</v>
      </c>
      <c r="BL213" s="13" t="s">
        <v>114</v>
      </c>
      <c r="BM213" s="185" t="s">
        <v>275</v>
      </c>
    </row>
    <row r="214" s="2" customFormat="1">
      <c r="A214" s="34"/>
      <c r="B214" s="35"/>
      <c r="C214" s="36"/>
      <c r="D214" s="187" t="s">
        <v>117</v>
      </c>
      <c r="E214" s="36"/>
      <c r="F214" s="188" t="s">
        <v>276</v>
      </c>
      <c r="G214" s="36"/>
      <c r="H214" s="36"/>
      <c r="I214" s="189"/>
      <c r="J214" s="36"/>
      <c r="K214" s="36"/>
      <c r="L214" s="40"/>
      <c r="M214" s="190"/>
      <c r="N214" s="191"/>
      <c r="O214" s="80"/>
      <c r="P214" s="80"/>
      <c r="Q214" s="80"/>
      <c r="R214" s="80"/>
      <c r="S214" s="80"/>
      <c r="T214" s="81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3" t="s">
        <v>117</v>
      </c>
      <c r="AU214" s="13" t="s">
        <v>76</v>
      </c>
    </row>
    <row r="215" s="2" customFormat="1">
      <c r="A215" s="34"/>
      <c r="B215" s="35"/>
      <c r="C215" s="36"/>
      <c r="D215" s="192" t="s">
        <v>119</v>
      </c>
      <c r="E215" s="36"/>
      <c r="F215" s="193" t="s">
        <v>277</v>
      </c>
      <c r="G215" s="36"/>
      <c r="H215" s="36"/>
      <c r="I215" s="189"/>
      <c r="J215" s="36"/>
      <c r="K215" s="36"/>
      <c r="L215" s="40"/>
      <c r="M215" s="190"/>
      <c r="N215" s="191"/>
      <c r="O215" s="80"/>
      <c r="P215" s="80"/>
      <c r="Q215" s="80"/>
      <c r="R215" s="80"/>
      <c r="S215" s="80"/>
      <c r="T215" s="81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119</v>
      </c>
      <c r="AU215" s="13" t="s">
        <v>76</v>
      </c>
    </row>
    <row r="216" s="2" customFormat="1">
      <c r="A216" s="34"/>
      <c r="B216" s="35"/>
      <c r="C216" s="36"/>
      <c r="D216" s="187" t="s">
        <v>121</v>
      </c>
      <c r="E216" s="36"/>
      <c r="F216" s="194" t="s">
        <v>243</v>
      </c>
      <c r="G216" s="36"/>
      <c r="H216" s="36"/>
      <c r="I216" s="189"/>
      <c r="J216" s="36"/>
      <c r="K216" s="36"/>
      <c r="L216" s="40"/>
      <c r="M216" s="190"/>
      <c r="N216" s="191"/>
      <c r="O216" s="80"/>
      <c r="P216" s="80"/>
      <c r="Q216" s="80"/>
      <c r="R216" s="80"/>
      <c r="S216" s="80"/>
      <c r="T216" s="81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3" t="s">
        <v>121</v>
      </c>
      <c r="AU216" s="13" t="s">
        <v>76</v>
      </c>
    </row>
    <row r="217" s="10" customFormat="1">
      <c r="A217" s="10"/>
      <c r="B217" s="195"/>
      <c r="C217" s="196"/>
      <c r="D217" s="187" t="s">
        <v>123</v>
      </c>
      <c r="E217" s="197" t="s">
        <v>35</v>
      </c>
      <c r="F217" s="198" t="s">
        <v>271</v>
      </c>
      <c r="G217" s="196"/>
      <c r="H217" s="199">
        <v>2</v>
      </c>
      <c r="I217" s="200"/>
      <c r="J217" s="196"/>
      <c r="K217" s="196"/>
      <c r="L217" s="201"/>
      <c r="M217" s="202"/>
      <c r="N217" s="203"/>
      <c r="O217" s="203"/>
      <c r="P217" s="203"/>
      <c r="Q217" s="203"/>
      <c r="R217" s="203"/>
      <c r="S217" s="203"/>
      <c r="T217" s="204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T217" s="205" t="s">
        <v>123</v>
      </c>
      <c r="AU217" s="205" t="s">
        <v>76</v>
      </c>
      <c r="AV217" s="10" t="s">
        <v>86</v>
      </c>
      <c r="AW217" s="10" t="s">
        <v>37</v>
      </c>
      <c r="AX217" s="10" t="s">
        <v>76</v>
      </c>
      <c r="AY217" s="205" t="s">
        <v>115</v>
      </c>
    </row>
    <row r="218" s="11" customFormat="1">
      <c r="A218" s="11"/>
      <c r="B218" s="206"/>
      <c r="C218" s="207"/>
      <c r="D218" s="187" t="s">
        <v>123</v>
      </c>
      <c r="E218" s="208" t="s">
        <v>35</v>
      </c>
      <c r="F218" s="209" t="s">
        <v>125</v>
      </c>
      <c r="G218" s="207"/>
      <c r="H218" s="210">
        <v>2</v>
      </c>
      <c r="I218" s="211"/>
      <c r="J218" s="207"/>
      <c r="K218" s="207"/>
      <c r="L218" s="212"/>
      <c r="M218" s="213"/>
      <c r="N218" s="214"/>
      <c r="O218" s="214"/>
      <c r="P218" s="214"/>
      <c r="Q218" s="214"/>
      <c r="R218" s="214"/>
      <c r="S218" s="214"/>
      <c r="T218" s="215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T218" s="216" t="s">
        <v>123</v>
      </c>
      <c r="AU218" s="216" t="s">
        <v>76</v>
      </c>
      <c r="AV218" s="11" t="s">
        <v>114</v>
      </c>
      <c r="AW218" s="11" t="s">
        <v>37</v>
      </c>
      <c r="AX218" s="11" t="s">
        <v>84</v>
      </c>
      <c r="AY218" s="216" t="s">
        <v>115</v>
      </c>
    </row>
    <row r="219" s="2" customFormat="1" ht="16.5" customHeight="1">
      <c r="A219" s="34"/>
      <c r="B219" s="35"/>
      <c r="C219" s="173" t="s">
        <v>278</v>
      </c>
      <c r="D219" s="173" t="s">
        <v>110</v>
      </c>
      <c r="E219" s="174" t="s">
        <v>279</v>
      </c>
      <c r="F219" s="175" t="s">
        <v>280</v>
      </c>
      <c r="G219" s="176" t="s">
        <v>136</v>
      </c>
      <c r="H219" s="177">
        <v>0.59999999999999998</v>
      </c>
      <c r="I219" s="178"/>
      <c r="J219" s="179">
        <f>ROUND(I219*H219,2)</f>
        <v>0</v>
      </c>
      <c r="K219" s="180"/>
      <c r="L219" s="40"/>
      <c r="M219" s="181" t="s">
        <v>35</v>
      </c>
      <c r="N219" s="182" t="s">
        <v>47</v>
      </c>
      <c r="O219" s="80"/>
      <c r="P219" s="183">
        <f>O219*H219</f>
        <v>0</v>
      </c>
      <c r="Q219" s="183">
        <v>2.1600000000000001</v>
      </c>
      <c r="R219" s="183">
        <f>Q219*H219</f>
        <v>1.296</v>
      </c>
      <c r="S219" s="183">
        <v>0</v>
      </c>
      <c r="T219" s="184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5" t="s">
        <v>114</v>
      </c>
      <c r="AT219" s="185" t="s">
        <v>110</v>
      </c>
      <c r="AU219" s="185" t="s">
        <v>76</v>
      </c>
      <c r="AY219" s="13" t="s">
        <v>115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13" t="s">
        <v>84</v>
      </c>
      <c r="BK219" s="186">
        <f>ROUND(I219*H219,2)</f>
        <v>0</v>
      </c>
      <c r="BL219" s="13" t="s">
        <v>114</v>
      </c>
      <c r="BM219" s="185" t="s">
        <v>281</v>
      </c>
    </row>
    <row r="220" s="2" customFormat="1">
      <c r="A220" s="34"/>
      <c r="B220" s="35"/>
      <c r="C220" s="36"/>
      <c r="D220" s="187" t="s">
        <v>117</v>
      </c>
      <c r="E220" s="36"/>
      <c r="F220" s="188" t="s">
        <v>282</v>
      </c>
      <c r="G220" s="36"/>
      <c r="H220" s="36"/>
      <c r="I220" s="189"/>
      <c r="J220" s="36"/>
      <c r="K220" s="36"/>
      <c r="L220" s="40"/>
      <c r="M220" s="190"/>
      <c r="N220" s="191"/>
      <c r="O220" s="80"/>
      <c r="P220" s="80"/>
      <c r="Q220" s="80"/>
      <c r="R220" s="80"/>
      <c r="S220" s="80"/>
      <c r="T220" s="81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3" t="s">
        <v>117</v>
      </c>
      <c r="AU220" s="13" t="s">
        <v>76</v>
      </c>
    </row>
    <row r="221" s="2" customFormat="1">
      <c r="A221" s="34"/>
      <c r="B221" s="35"/>
      <c r="C221" s="36"/>
      <c r="D221" s="192" t="s">
        <v>119</v>
      </c>
      <c r="E221" s="36"/>
      <c r="F221" s="193" t="s">
        <v>283</v>
      </c>
      <c r="G221" s="36"/>
      <c r="H221" s="36"/>
      <c r="I221" s="189"/>
      <c r="J221" s="36"/>
      <c r="K221" s="36"/>
      <c r="L221" s="40"/>
      <c r="M221" s="190"/>
      <c r="N221" s="191"/>
      <c r="O221" s="80"/>
      <c r="P221" s="80"/>
      <c r="Q221" s="80"/>
      <c r="R221" s="80"/>
      <c r="S221" s="80"/>
      <c r="T221" s="81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3" t="s">
        <v>119</v>
      </c>
      <c r="AU221" s="13" t="s">
        <v>76</v>
      </c>
    </row>
    <row r="222" s="2" customFormat="1">
      <c r="A222" s="34"/>
      <c r="B222" s="35"/>
      <c r="C222" s="36"/>
      <c r="D222" s="187" t="s">
        <v>121</v>
      </c>
      <c r="E222" s="36"/>
      <c r="F222" s="194" t="s">
        <v>243</v>
      </c>
      <c r="G222" s="36"/>
      <c r="H222" s="36"/>
      <c r="I222" s="189"/>
      <c r="J222" s="36"/>
      <c r="K222" s="36"/>
      <c r="L222" s="40"/>
      <c r="M222" s="190"/>
      <c r="N222" s="191"/>
      <c r="O222" s="80"/>
      <c r="P222" s="80"/>
      <c r="Q222" s="80"/>
      <c r="R222" s="80"/>
      <c r="S222" s="80"/>
      <c r="T222" s="81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3" t="s">
        <v>121</v>
      </c>
      <c r="AU222" s="13" t="s">
        <v>76</v>
      </c>
    </row>
    <row r="223" s="10" customFormat="1">
      <c r="A223" s="10"/>
      <c r="B223" s="195"/>
      <c r="C223" s="196"/>
      <c r="D223" s="187" t="s">
        <v>123</v>
      </c>
      <c r="E223" s="197" t="s">
        <v>35</v>
      </c>
      <c r="F223" s="198" t="s">
        <v>284</v>
      </c>
      <c r="G223" s="196"/>
      <c r="H223" s="199">
        <v>0.59999999999999998</v>
      </c>
      <c r="I223" s="200"/>
      <c r="J223" s="196"/>
      <c r="K223" s="196"/>
      <c r="L223" s="201"/>
      <c r="M223" s="202"/>
      <c r="N223" s="203"/>
      <c r="O223" s="203"/>
      <c r="P223" s="203"/>
      <c r="Q223" s="203"/>
      <c r="R223" s="203"/>
      <c r="S223" s="203"/>
      <c r="T223" s="204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T223" s="205" t="s">
        <v>123</v>
      </c>
      <c r="AU223" s="205" t="s">
        <v>76</v>
      </c>
      <c r="AV223" s="10" t="s">
        <v>86</v>
      </c>
      <c r="AW223" s="10" t="s">
        <v>37</v>
      </c>
      <c r="AX223" s="10" t="s">
        <v>76</v>
      </c>
      <c r="AY223" s="205" t="s">
        <v>115</v>
      </c>
    </row>
    <row r="224" s="11" customFormat="1">
      <c r="A224" s="11"/>
      <c r="B224" s="206"/>
      <c r="C224" s="207"/>
      <c r="D224" s="187" t="s">
        <v>123</v>
      </c>
      <c r="E224" s="208" t="s">
        <v>35</v>
      </c>
      <c r="F224" s="209" t="s">
        <v>125</v>
      </c>
      <c r="G224" s="207"/>
      <c r="H224" s="210">
        <v>0.59999999999999998</v>
      </c>
      <c r="I224" s="211"/>
      <c r="J224" s="207"/>
      <c r="K224" s="207"/>
      <c r="L224" s="212"/>
      <c r="M224" s="213"/>
      <c r="N224" s="214"/>
      <c r="O224" s="214"/>
      <c r="P224" s="214"/>
      <c r="Q224" s="214"/>
      <c r="R224" s="214"/>
      <c r="S224" s="214"/>
      <c r="T224" s="215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T224" s="216" t="s">
        <v>123</v>
      </c>
      <c r="AU224" s="216" t="s">
        <v>76</v>
      </c>
      <c r="AV224" s="11" t="s">
        <v>114</v>
      </c>
      <c r="AW224" s="11" t="s">
        <v>37</v>
      </c>
      <c r="AX224" s="11" t="s">
        <v>84</v>
      </c>
      <c r="AY224" s="216" t="s">
        <v>115</v>
      </c>
    </row>
    <row r="225" s="2" customFormat="1" ht="16.5" customHeight="1">
      <c r="A225" s="34"/>
      <c r="B225" s="35"/>
      <c r="C225" s="217" t="s">
        <v>285</v>
      </c>
      <c r="D225" s="217" t="s">
        <v>196</v>
      </c>
      <c r="E225" s="218" t="s">
        <v>286</v>
      </c>
      <c r="F225" s="219" t="s">
        <v>287</v>
      </c>
      <c r="G225" s="220" t="s">
        <v>136</v>
      </c>
      <c r="H225" s="221">
        <v>2.5</v>
      </c>
      <c r="I225" s="222"/>
      <c r="J225" s="223">
        <f>ROUND(I225*H225,2)</f>
        <v>0</v>
      </c>
      <c r="K225" s="224"/>
      <c r="L225" s="225"/>
      <c r="M225" s="226" t="s">
        <v>35</v>
      </c>
      <c r="N225" s="227" t="s">
        <v>47</v>
      </c>
      <c r="O225" s="80"/>
      <c r="P225" s="183">
        <f>O225*H225</f>
        <v>0</v>
      </c>
      <c r="Q225" s="183">
        <v>0</v>
      </c>
      <c r="R225" s="183">
        <f>Q225*H225</f>
        <v>0</v>
      </c>
      <c r="S225" s="183">
        <v>0</v>
      </c>
      <c r="T225" s="184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5" t="s">
        <v>178</v>
      </c>
      <c r="AT225" s="185" t="s">
        <v>196</v>
      </c>
      <c r="AU225" s="185" t="s">
        <v>76</v>
      </c>
      <c r="AY225" s="13" t="s">
        <v>115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0</v>
      </c>
      <c r="BH225" s="186">
        <f>IF(N225="sníž. přenesená",J225,0)</f>
        <v>0</v>
      </c>
      <c r="BI225" s="186">
        <f>IF(N225="nulová",J225,0)</f>
        <v>0</v>
      </c>
      <c r="BJ225" s="13" t="s">
        <v>84</v>
      </c>
      <c r="BK225" s="186">
        <f>ROUND(I225*H225,2)</f>
        <v>0</v>
      </c>
      <c r="BL225" s="13" t="s">
        <v>114</v>
      </c>
      <c r="BM225" s="185" t="s">
        <v>288</v>
      </c>
    </row>
    <row r="226" s="2" customFormat="1">
      <c r="A226" s="34"/>
      <c r="B226" s="35"/>
      <c r="C226" s="36"/>
      <c r="D226" s="187" t="s">
        <v>117</v>
      </c>
      <c r="E226" s="36"/>
      <c r="F226" s="188" t="s">
        <v>287</v>
      </c>
      <c r="G226" s="36"/>
      <c r="H226" s="36"/>
      <c r="I226" s="189"/>
      <c r="J226" s="36"/>
      <c r="K226" s="36"/>
      <c r="L226" s="40"/>
      <c r="M226" s="190"/>
      <c r="N226" s="191"/>
      <c r="O226" s="80"/>
      <c r="P226" s="80"/>
      <c r="Q226" s="80"/>
      <c r="R226" s="80"/>
      <c r="S226" s="80"/>
      <c r="T226" s="81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3" t="s">
        <v>117</v>
      </c>
      <c r="AU226" s="13" t="s">
        <v>76</v>
      </c>
    </row>
    <row r="227" s="2" customFormat="1">
      <c r="A227" s="34"/>
      <c r="B227" s="35"/>
      <c r="C227" s="36"/>
      <c r="D227" s="187" t="s">
        <v>121</v>
      </c>
      <c r="E227" s="36"/>
      <c r="F227" s="194" t="s">
        <v>243</v>
      </c>
      <c r="G227" s="36"/>
      <c r="H227" s="36"/>
      <c r="I227" s="189"/>
      <c r="J227" s="36"/>
      <c r="K227" s="36"/>
      <c r="L227" s="40"/>
      <c r="M227" s="190"/>
      <c r="N227" s="191"/>
      <c r="O227" s="80"/>
      <c r="P227" s="80"/>
      <c r="Q227" s="80"/>
      <c r="R227" s="80"/>
      <c r="S227" s="80"/>
      <c r="T227" s="81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3" t="s">
        <v>121</v>
      </c>
      <c r="AU227" s="13" t="s">
        <v>76</v>
      </c>
    </row>
    <row r="228" s="10" customFormat="1">
      <c r="A228" s="10"/>
      <c r="B228" s="195"/>
      <c r="C228" s="196"/>
      <c r="D228" s="187" t="s">
        <v>123</v>
      </c>
      <c r="E228" s="197" t="s">
        <v>35</v>
      </c>
      <c r="F228" s="198" t="s">
        <v>289</v>
      </c>
      <c r="G228" s="196"/>
      <c r="H228" s="199">
        <v>2.5</v>
      </c>
      <c r="I228" s="200"/>
      <c r="J228" s="196"/>
      <c r="K228" s="196"/>
      <c r="L228" s="201"/>
      <c r="M228" s="202"/>
      <c r="N228" s="203"/>
      <c r="O228" s="203"/>
      <c r="P228" s="203"/>
      <c r="Q228" s="203"/>
      <c r="R228" s="203"/>
      <c r="S228" s="203"/>
      <c r="T228" s="204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T228" s="205" t="s">
        <v>123</v>
      </c>
      <c r="AU228" s="205" t="s">
        <v>76</v>
      </c>
      <c r="AV228" s="10" t="s">
        <v>86</v>
      </c>
      <c r="AW228" s="10" t="s">
        <v>37</v>
      </c>
      <c r="AX228" s="10" t="s">
        <v>76</v>
      </c>
      <c r="AY228" s="205" t="s">
        <v>115</v>
      </c>
    </row>
    <row r="229" s="11" customFormat="1">
      <c r="A229" s="11"/>
      <c r="B229" s="206"/>
      <c r="C229" s="207"/>
      <c r="D229" s="187" t="s">
        <v>123</v>
      </c>
      <c r="E229" s="208" t="s">
        <v>35</v>
      </c>
      <c r="F229" s="209" t="s">
        <v>125</v>
      </c>
      <c r="G229" s="207"/>
      <c r="H229" s="210">
        <v>2.5</v>
      </c>
      <c r="I229" s="211"/>
      <c r="J229" s="207"/>
      <c r="K229" s="207"/>
      <c r="L229" s="212"/>
      <c r="M229" s="213"/>
      <c r="N229" s="214"/>
      <c r="O229" s="214"/>
      <c r="P229" s="214"/>
      <c r="Q229" s="214"/>
      <c r="R229" s="214"/>
      <c r="S229" s="214"/>
      <c r="T229" s="215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T229" s="216" t="s">
        <v>123</v>
      </c>
      <c r="AU229" s="216" t="s">
        <v>76</v>
      </c>
      <c r="AV229" s="11" t="s">
        <v>114</v>
      </c>
      <c r="AW229" s="11" t="s">
        <v>37</v>
      </c>
      <c r="AX229" s="11" t="s">
        <v>84</v>
      </c>
      <c r="AY229" s="216" t="s">
        <v>115</v>
      </c>
    </row>
    <row r="230" s="2" customFormat="1" ht="21.75" customHeight="1">
      <c r="A230" s="34"/>
      <c r="B230" s="35"/>
      <c r="C230" s="173" t="s">
        <v>290</v>
      </c>
      <c r="D230" s="173" t="s">
        <v>110</v>
      </c>
      <c r="E230" s="174" t="s">
        <v>291</v>
      </c>
      <c r="F230" s="175" t="s">
        <v>292</v>
      </c>
      <c r="G230" s="176" t="s">
        <v>136</v>
      </c>
      <c r="H230" s="177">
        <v>114.482</v>
      </c>
      <c r="I230" s="178"/>
      <c r="J230" s="179">
        <f>ROUND(I230*H230,2)</f>
        <v>0</v>
      </c>
      <c r="K230" s="180"/>
      <c r="L230" s="40"/>
      <c r="M230" s="181" t="s">
        <v>35</v>
      </c>
      <c r="N230" s="182" t="s">
        <v>47</v>
      </c>
      <c r="O230" s="80"/>
      <c r="P230" s="183">
        <f>O230*H230</f>
        <v>0</v>
      </c>
      <c r="Q230" s="183">
        <v>0</v>
      </c>
      <c r="R230" s="183">
        <f>Q230*H230</f>
        <v>0</v>
      </c>
      <c r="S230" s="183">
        <v>0</v>
      </c>
      <c r="T230" s="184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5" t="s">
        <v>114</v>
      </c>
      <c r="AT230" s="185" t="s">
        <v>110</v>
      </c>
      <c r="AU230" s="185" t="s">
        <v>76</v>
      </c>
      <c r="AY230" s="13" t="s">
        <v>115</v>
      </c>
      <c r="BE230" s="186">
        <f>IF(N230="základní",J230,0)</f>
        <v>0</v>
      </c>
      <c r="BF230" s="186">
        <f>IF(N230="snížená",J230,0)</f>
        <v>0</v>
      </c>
      <c r="BG230" s="186">
        <f>IF(N230="zákl. přenesená",J230,0)</f>
        <v>0</v>
      </c>
      <c r="BH230" s="186">
        <f>IF(N230="sníž. přenesená",J230,0)</f>
        <v>0</v>
      </c>
      <c r="BI230" s="186">
        <f>IF(N230="nulová",J230,0)</f>
        <v>0</v>
      </c>
      <c r="BJ230" s="13" t="s">
        <v>84</v>
      </c>
      <c r="BK230" s="186">
        <f>ROUND(I230*H230,2)</f>
        <v>0</v>
      </c>
      <c r="BL230" s="13" t="s">
        <v>114</v>
      </c>
      <c r="BM230" s="185" t="s">
        <v>293</v>
      </c>
    </row>
    <row r="231" s="2" customFormat="1">
      <c r="A231" s="34"/>
      <c r="B231" s="35"/>
      <c r="C231" s="36"/>
      <c r="D231" s="187" t="s">
        <v>117</v>
      </c>
      <c r="E231" s="36"/>
      <c r="F231" s="188" t="s">
        <v>294</v>
      </c>
      <c r="G231" s="36"/>
      <c r="H231" s="36"/>
      <c r="I231" s="189"/>
      <c r="J231" s="36"/>
      <c r="K231" s="36"/>
      <c r="L231" s="40"/>
      <c r="M231" s="190"/>
      <c r="N231" s="191"/>
      <c r="O231" s="80"/>
      <c r="P231" s="80"/>
      <c r="Q231" s="80"/>
      <c r="R231" s="80"/>
      <c r="S231" s="80"/>
      <c r="T231" s="81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3" t="s">
        <v>117</v>
      </c>
      <c r="AU231" s="13" t="s">
        <v>76</v>
      </c>
    </row>
    <row r="232" s="2" customFormat="1">
      <c r="A232" s="34"/>
      <c r="B232" s="35"/>
      <c r="C232" s="36"/>
      <c r="D232" s="192" t="s">
        <v>119</v>
      </c>
      <c r="E232" s="36"/>
      <c r="F232" s="193" t="s">
        <v>295</v>
      </c>
      <c r="G232" s="36"/>
      <c r="H232" s="36"/>
      <c r="I232" s="189"/>
      <c r="J232" s="36"/>
      <c r="K232" s="36"/>
      <c r="L232" s="40"/>
      <c r="M232" s="190"/>
      <c r="N232" s="191"/>
      <c r="O232" s="80"/>
      <c r="P232" s="80"/>
      <c r="Q232" s="80"/>
      <c r="R232" s="80"/>
      <c r="S232" s="80"/>
      <c r="T232" s="81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3" t="s">
        <v>119</v>
      </c>
      <c r="AU232" s="13" t="s">
        <v>76</v>
      </c>
    </row>
    <row r="233" s="2" customFormat="1">
      <c r="A233" s="34"/>
      <c r="B233" s="35"/>
      <c r="C233" s="36"/>
      <c r="D233" s="187" t="s">
        <v>121</v>
      </c>
      <c r="E233" s="36"/>
      <c r="F233" s="194" t="s">
        <v>296</v>
      </c>
      <c r="G233" s="36"/>
      <c r="H233" s="36"/>
      <c r="I233" s="189"/>
      <c r="J233" s="36"/>
      <c r="K233" s="36"/>
      <c r="L233" s="40"/>
      <c r="M233" s="190"/>
      <c r="N233" s="191"/>
      <c r="O233" s="80"/>
      <c r="P233" s="80"/>
      <c r="Q233" s="80"/>
      <c r="R233" s="80"/>
      <c r="S233" s="80"/>
      <c r="T233" s="81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3" t="s">
        <v>121</v>
      </c>
      <c r="AU233" s="13" t="s">
        <v>76</v>
      </c>
    </row>
    <row r="234" s="10" customFormat="1">
      <c r="A234" s="10"/>
      <c r="B234" s="195"/>
      <c r="C234" s="196"/>
      <c r="D234" s="187" t="s">
        <v>123</v>
      </c>
      <c r="E234" s="197" t="s">
        <v>35</v>
      </c>
      <c r="F234" s="198" t="s">
        <v>297</v>
      </c>
      <c r="G234" s="196"/>
      <c r="H234" s="199">
        <v>100.892</v>
      </c>
      <c r="I234" s="200"/>
      <c r="J234" s="196"/>
      <c r="K234" s="196"/>
      <c r="L234" s="201"/>
      <c r="M234" s="202"/>
      <c r="N234" s="203"/>
      <c r="O234" s="203"/>
      <c r="P234" s="203"/>
      <c r="Q234" s="203"/>
      <c r="R234" s="203"/>
      <c r="S234" s="203"/>
      <c r="T234" s="204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T234" s="205" t="s">
        <v>123</v>
      </c>
      <c r="AU234" s="205" t="s">
        <v>76</v>
      </c>
      <c r="AV234" s="10" t="s">
        <v>86</v>
      </c>
      <c r="AW234" s="10" t="s">
        <v>37</v>
      </c>
      <c r="AX234" s="10" t="s">
        <v>76</v>
      </c>
      <c r="AY234" s="205" t="s">
        <v>115</v>
      </c>
    </row>
    <row r="235" s="10" customFormat="1">
      <c r="A235" s="10"/>
      <c r="B235" s="195"/>
      <c r="C235" s="196"/>
      <c r="D235" s="187" t="s">
        <v>123</v>
      </c>
      <c r="E235" s="197" t="s">
        <v>35</v>
      </c>
      <c r="F235" s="198" t="s">
        <v>298</v>
      </c>
      <c r="G235" s="196"/>
      <c r="H235" s="199">
        <v>13.59</v>
      </c>
      <c r="I235" s="200"/>
      <c r="J235" s="196"/>
      <c r="K235" s="196"/>
      <c r="L235" s="201"/>
      <c r="M235" s="202"/>
      <c r="N235" s="203"/>
      <c r="O235" s="203"/>
      <c r="P235" s="203"/>
      <c r="Q235" s="203"/>
      <c r="R235" s="203"/>
      <c r="S235" s="203"/>
      <c r="T235" s="204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T235" s="205" t="s">
        <v>123</v>
      </c>
      <c r="AU235" s="205" t="s">
        <v>76</v>
      </c>
      <c r="AV235" s="10" t="s">
        <v>86</v>
      </c>
      <c r="AW235" s="10" t="s">
        <v>37</v>
      </c>
      <c r="AX235" s="10" t="s">
        <v>76</v>
      </c>
      <c r="AY235" s="205" t="s">
        <v>115</v>
      </c>
    </row>
    <row r="236" s="11" customFormat="1">
      <c r="A236" s="11"/>
      <c r="B236" s="206"/>
      <c r="C236" s="207"/>
      <c r="D236" s="187" t="s">
        <v>123</v>
      </c>
      <c r="E236" s="208" t="s">
        <v>35</v>
      </c>
      <c r="F236" s="209" t="s">
        <v>125</v>
      </c>
      <c r="G236" s="207"/>
      <c r="H236" s="210">
        <v>114.482</v>
      </c>
      <c r="I236" s="211"/>
      <c r="J236" s="207"/>
      <c r="K236" s="207"/>
      <c r="L236" s="212"/>
      <c r="M236" s="213"/>
      <c r="N236" s="214"/>
      <c r="O236" s="214"/>
      <c r="P236" s="214"/>
      <c r="Q236" s="214"/>
      <c r="R236" s="214"/>
      <c r="S236" s="214"/>
      <c r="T236" s="215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T236" s="216" t="s">
        <v>123</v>
      </c>
      <c r="AU236" s="216" t="s">
        <v>76</v>
      </c>
      <c r="AV236" s="11" t="s">
        <v>114</v>
      </c>
      <c r="AW236" s="11" t="s">
        <v>37</v>
      </c>
      <c r="AX236" s="11" t="s">
        <v>84</v>
      </c>
      <c r="AY236" s="216" t="s">
        <v>115</v>
      </c>
    </row>
    <row r="237" s="2" customFormat="1" ht="16.5" customHeight="1">
      <c r="A237" s="34"/>
      <c r="B237" s="35"/>
      <c r="C237" s="173" t="s">
        <v>299</v>
      </c>
      <c r="D237" s="173" t="s">
        <v>110</v>
      </c>
      <c r="E237" s="174" t="s">
        <v>300</v>
      </c>
      <c r="F237" s="175" t="s">
        <v>301</v>
      </c>
      <c r="G237" s="176" t="s">
        <v>136</v>
      </c>
      <c r="H237" s="177">
        <v>228.964</v>
      </c>
      <c r="I237" s="178"/>
      <c r="J237" s="179">
        <f>ROUND(I237*H237,2)</f>
        <v>0</v>
      </c>
      <c r="K237" s="180"/>
      <c r="L237" s="40"/>
      <c r="M237" s="181" t="s">
        <v>35</v>
      </c>
      <c r="N237" s="182" t="s">
        <v>47</v>
      </c>
      <c r="O237" s="80"/>
      <c r="P237" s="183">
        <f>O237*H237</f>
        <v>0</v>
      </c>
      <c r="Q237" s="183">
        <v>0</v>
      </c>
      <c r="R237" s="183">
        <f>Q237*H237</f>
        <v>0</v>
      </c>
      <c r="S237" s="183">
        <v>0</v>
      </c>
      <c r="T237" s="184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5" t="s">
        <v>114</v>
      </c>
      <c r="AT237" s="185" t="s">
        <v>110</v>
      </c>
      <c r="AU237" s="185" t="s">
        <v>76</v>
      </c>
      <c r="AY237" s="13" t="s">
        <v>115</v>
      </c>
      <c r="BE237" s="186">
        <f>IF(N237="základní",J237,0)</f>
        <v>0</v>
      </c>
      <c r="BF237" s="186">
        <f>IF(N237="snížená",J237,0)</f>
        <v>0</v>
      </c>
      <c r="BG237" s="186">
        <f>IF(N237="zákl. přenesená",J237,0)</f>
        <v>0</v>
      </c>
      <c r="BH237" s="186">
        <f>IF(N237="sníž. přenesená",J237,0)</f>
        <v>0</v>
      </c>
      <c r="BI237" s="186">
        <f>IF(N237="nulová",J237,0)</f>
        <v>0</v>
      </c>
      <c r="BJ237" s="13" t="s">
        <v>84</v>
      </c>
      <c r="BK237" s="186">
        <f>ROUND(I237*H237,2)</f>
        <v>0</v>
      </c>
      <c r="BL237" s="13" t="s">
        <v>114</v>
      </c>
      <c r="BM237" s="185" t="s">
        <v>302</v>
      </c>
    </row>
    <row r="238" s="2" customFormat="1">
      <c r="A238" s="34"/>
      <c r="B238" s="35"/>
      <c r="C238" s="36"/>
      <c r="D238" s="187" t="s">
        <v>117</v>
      </c>
      <c r="E238" s="36"/>
      <c r="F238" s="188" t="s">
        <v>303</v>
      </c>
      <c r="G238" s="36"/>
      <c r="H238" s="36"/>
      <c r="I238" s="189"/>
      <c r="J238" s="36"/>
      <c r="K238" s="36"/>
      <c r="L238" s="40"/>
      <c r="M238" s="190"/>
      <c r="N238" s="191"/>
      <c r="O238" s="80"/>
      <c r="P238" s="80"/>
      <c r="Q238" s="80"/>
      <c r="R238" s="80"/>
      <c r="S238" s="80"/>
      <c r="T238" s="81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3" t="s">
        <v>117</v>
      </c>
      <c r="AU238" s="13" t="s">
        <v>76</v>
      </c>
    </row>
    <row r="239" s="2" customFormat="1">
      <c r="A239" s="34"/>
      <c r="B239" s="35"/>
      <c r="C239" s="36"/>
      <c r="D239" s="192" t="s">
        <v>119</v>
      </c>
      <c r="E239" s="36"/>
      <c r="F239" s="193" t="s">
        <v>304</v>
      </c>
      <c r="G239" s="36"/>
      <c r="H239" s="36"/>
      <c r="I239" s="189"/>
      <c r="J239" s="36"/>
      <c r="K239" s="36"/>
      <c r="L239" s="40"/>
      <c r="M239" s="190"/>
      <c r="N239" s="191"/>
      <c r="O239" s="80"/>
      <c r="P239" s="80"/>
      <c r="Q239" s="80"/>
      <c r="R239" s="80"/>
      <c r="S239" s="80"/>
      <c r="T239" s="81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3" t="s">
        <v>119</v>
      </c>
      <c r="AU239" s="13" t="s">
        <v>76</v>
      </c>
    </row>
    <row r="240" s="2" customFormat="1">
      <c r="A240" s="34"/>
      <c r="B240" s="35"/>
      <c r="C240" s="36"/>
      <c r="D240" s="187" t="s">
        <v>121</v>
      </c>
      <c r="E240" s="36"/>
      <c r="F240" s="194" t="s">
        <v>296</v>
      </c>
      <c r="G240" s="36"/>
      <c r="H240" s="36"/>
      <c r="I240" s="189"/>
      <c r="J240" s="36"/>
      <c r="K240" s="36"/>
      <c r="L240" s="40"/>
      <c r="M240" s="190"/>
      <c r="N240" s="191"/>
      <c r="O240" s="80"/>
      <c r="P240" s="80"/>
      <c r="Q240" s="80"/>
      <c r="R240" s="80"/>
      <c r="S240" s="80"/>
      <c r="T240" s="81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3" t="s">
        <v>121</v>
      </c>
      <c r="AU240" s="13" t="s">
        <v>76</v>
      </c>
    </row>
    <row r="241" s="10" customFormat="1">
      <c r="A241" s="10"/>
      <c r="B241" s="195"/>
      <c r="C241" s="196"/>
      <c r="D241" s="187" t="s">
        <v>123</v>
      </c>
      <c r="E241" s="197" t="s">
        <v>35</v>
      </c>
      <c r="F241" s="198" t="s">
        <v>305</v>
      </c>
      <c r="G241" s="196"/>
      <c r="H241" s="199">
        <v>228.964</v>
      </c>
      <c r="I241" s="200"/>
      <c r="J241" s="196"/>
      <c r="K241" s="196"/>
      <c r="L241" s="201"/>
      <c r="M241" s="202"/>
      <c r="N241" s="203"/>
      <c r="O241" s="203"/>
      <c r="P241" s="203"/>
      <c r="Q241" s="203"/>
      <c r="R241" s="203"/>
      <c r="S241" s="203"/>
      <c r="T241" s="204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T241" s="205" t="s">
        <v>123</v>
      </c>
      <c r="AU241" s="205" t="s">
        <v>76</v>
      </c>
      <c r="AV241" s="10" t="s">
        <v>86</v>
      </c>
      <c r="AW241" s="10" t="s">
        <v>37</v>
      </c>
      <c r="AX241" s="10" t="s">
        <v>76</v>
      </c>
      <c r="AY241" s="205" t="s">
        <v>115</v>
      </c>
    </row>
    <row r="242" s="11" customFormat="1">
      <c r="A242" s="11"/>
      <c r="B242" s="206"/>
      <c r="C242" s="207"/>
      <c r="D242" s="187" t="s">
        <v>123</v>
      </c>
      <c r="E242" s="208" t="s">
        <v>35</v>
      </c>
      <c r="F242" s="209" t="s">
        <v>125</v>
      </c>
      <c r="G242" s="207"/>
      <c r="H242" s="210">
        <v>228.964</v>
      </c>
      <c r="I242" s="211"/>
      <c r="J242" s="207"/>
      <c r="K242" s="207"/>
      <c r="L242" s="212"/>
      <c r="M242" s="213"/>
      <c r="N242" s="214"/>
      <c r="O242" s="214"/>
      <c r="P242" s="214"/>
      <c r="Q242" s="214"/>
      <c r="R242" s="214"/>
      <c r="S242" s="214"/>
      <c r="T242" s="215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T242" s="216" t="s">
        <v>123</v>
      </c>
      <c r="AU242" s="216" t="s">
        <v>76</v>
      </c>
      <c r="AV242" s="11" t="s">
        <v>114</v>
      </c>
      <c r="AW242" s="11" t="s">
        <v>37</v>
      </c>
      <c r="AX242" s="11" t="s">
        <v>84</v>
      </c>
      <c r="AY242" s="216" t="s">
        <v>115</v>
      </c>
    </row>
    <row r="243" s="2" customFormat="1" ht="21.75" customHeight="1">
      <c r="A243" s="34"/>
      <c r="B243" s="35"/>
      <c r="C243" s="173" t="s">
        <v>306</v>
      </c>
      <c r="D243" s="173" t="s">
        <v>110</v>
      </c>
      <c r="E243" s="174" t="s">
        <v>307</v>
      </c>
      <c r="F243" s="175" t="s">
        <v>308</v>
      </c>
      <c r="G243" s="176" t="s">
        <v>309</v>
      </c>
      <c r="H243" s="177">
        <v>211.792</v>
      </c>
      <c r="I243" s="178"/>
      <c r="J243" s="179">
        <f>ROUND(I243*H243,2)</f>
        <v>0</v>
      </c>
      <c r="K243" s="180"/>
      <c r="L243" s="40"/>
      <c r="M243" s="181" t="s">
        <v>35</v>
      </c>
      <c r="N243" s="182" t="s">
        <v>47</v>
      </c>
      <c r="O243" s="80"/>
      <c r="P243" s="183">
        <f>O243*H243</f>
        <v>0</v>
      </c>
      <c r="Q243" s="183">
        <v>0</v>
      </c>
      <c r="R243" s="183">
        <f>Q243*H243</f>
        <v>0</v>
      </c>
      <c r="S243" s="183">
        <v>0</v>
      </c>
      <c r="T243" s="184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5" t="s">
        <v>114</v>
      </c>
      <c r="AT243" s="185" t="s">
        <v>110</v>
      </c>
      <c r="AU243" s="185" t="s">
        <v>76</v>
      </c>
      <c r="AY243" s="13" t="s">
        <v>115</v>
      </c>
      <c r="BE243" s="186">
        <f>IF(N243="základní",J243,0)</f>
        <v>0</v>
      </c>
      <c r="BF243" s="186">
        <f>IF(N243="snížená",J243,0)</f>
        <v>0</v>
      </c>
      <c r="BG243" s="186">
        <f>IF(N243="zákl. přenesená",J243,0)</f>
        <v>0</v>
      </c>
      <c r="BH243" s="186">
        <f>IF(N243="sníž. přenesená",J243,0)</f>
        <v>0</v>
      </c>
      <c r="BI243" s="186">
        <f>IF(N243="nulová",J243,0)</f>
        <v>0</v>
      </c>
      <c r="BJ243" s="13" t="s">
        <v>84</v>
      </c>
      <c r="BK243" s="186">
        <f>ROUND(I243*H243,2)</f>
        <v>0</v>
      </c>
      <c r="BL243" s="13" t="s">
        <v>114</v>
      </c>
      <c r="BM243" s="185" t="s">
        <v>310</v>
      </c>
    </row>
    <row r="244" s="2" customFormat="1">
      <c r="A244" s="34"/>
      <c r="B244" s="35"/>
      <c r="C244" s="36"/>
      <c r="D244" s="187" t="s">
        <v>117</v>
      </c>
      <c r="E244" s="36"/>
      <c r="F244" s="188" t="s">
        <v>311</v>
      </c>
      <c r="G244" s="36"/>
      <c r="H244" s="36"/>
      <c r="I244" s="189"/>
      <c r="J244" s="36"/>
      <c r="K244" s="36"/>
      <c r="L244" s="40"/>
      <c r="M244" s="190"/>
      <c r="N244" s="191"/>
      <c r="O244" s="80"/>
      <c r="P244" s="80"/>
      <c r="Q244" s="80"/>
      <c r="R244" s="80"/>
      <c r="S244" s="80"/>
      <c r="T244" s="81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3" t="s">
        <v>117</v>
      </c>
      <c r="AU244" s="13" t="s">
        <v>76</v>
      </c>
    </row>
    <row r="245" s="2" customFormat="1">
      <c r="A245" s="34"/>
      <c r="B245" s="35"/>
      <c r="C245" s="36"/>
      <c r="D245" s="192" t="s">
        <v>119</v>
      </c>
      <c r="E245" s="36"/>
      <c r="F245" s="193" t="s">
        <v>312</v>
      </c>
      <c r="G245" s="36"/>
      <c r="H245" s="36"/>
      <c r="I245" s="189"/>
      <c r="J245" s="36"/>
      <c r="K245" s="36"/>
      <c r="L245" s="40"/>
      <c r="M245" s="190"/>
      <c r="N245" s="191"/>
      <c r="O245" s="80"/>
      <c r="P245" s="80"/>
      <c r="Q245" s="80"/>
      <c r="R245" s="80"/>
      <c r="S245" s="80"/>
      <c r="T245" s="81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3" t="s">
        <v>119</v>
      </c>
      <c r="AU245" s="13" t="s">
        <v>76</v>
      </c>
    </row>
    <row r="246" s="2" customFormat="1">
      <c r="A246" s="34"/>
      <c r="B246" s="35"/>
      <c r="C246" s="36"/>
      <c r="D246" s="187" t="s">
        <v>121</v>
      </c>
      <c r="E246" s="36"/>
      <c r="F246" s="194" t="s">
        <v>296</v>
      </c>
      <c r="G246" s="36"/>
      <c r="H246" s="36"/>
      <c r="I246" s="189"/>
      <c r="J246" s="36"/>
      <c r="K246" s="36"/>
      <c r="L246" s="40"/>
      <c r="M246" s="190"/>
      <c r="N246" s="191"/>
      <c r="O246" s="80"/>
      <c r="P246" s="80"/>
      <c r="Q246" s="80"/>
      <c r="R246" s="80"/>
      <c r="S246" s="80"/>
      <c r="T246" s="81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3" t="s">
        <v>121</v>
      </c>
      <c r="AU246" s="13" t="s">
        <v>76</v>
      </c>
    </row>
    <row r="247" s="10" customFormat="1">
      <c r="A247" s="10"/>
      <c r="B247" s="195"/>
      <c r="C247" s="196"/>
      <c r="D247" s="187" t="s">
        <v>123</v>
      </c>
      <c r="E247" s="197" t="s">
        <v>35</v>
      </c>
      <c r="F247" s="198" t="s">
        <v>313</v>
      </c>
      <c r="G247" s="196"/>
      <c r="H247" s="199">
        <v>0</v>
      </c>
      <c r="I247" s="200"/>
      <c r="J247" s="196"/>
      <c r="K247" s="196"/>
      <c r="L247" s="201"/>
      <c r="M247" s="202"/>
      <c r="N247" s="203"/>
      <c r="O247" s="203"/>
      <c r="P247" s="203"/>
      <c r="Q247" s="203"/>
      <c r="R247" s="203"/>
      <c r="S247" s="203"/>
      <c r="T247" s="204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T247" s="205" t="s">
        <v>123</v>
      </c>
      <c r="AU247" s="205" t="s">
        <v>76</v>
      </c>
      <c r="AV247" s="10" t="s">
        <v>86</v>
      </c>
      <c r="AW247" s="10" t="s">
        <v>37</v>
      </c>
      <c r="AX247" s="10" t="s">
        <v>76</v>
      </c>
      <c r="AY247" s="205" t="s">
        <v>115</v>
      </c>
    </row>
    <row r="248" s="10" customFormat="1">
      <c r="A248" s="10"/>
      <c r="B248" s="195"/>
      <c r="C248" s="196"/>
      <c r="D248" s="187" t="s">
        <v>123</v>
      </c>
      <c r="E248" s="197" t="s">
        <v>35</v>
      </c>
      <c r="F248" s="198" t="s">
        <v>314</v>
      </c>
      <c r="G248" s="196"/>
      <c r="H248" s="199">
        <v>211.792</v>
      </c>
      <c r="I248" s="200"/>
      <c r="J248" s="196"/>
      <c r="K248" s="196"/>
      <c r="L248" s="201"/>
      <c r="M248" s="202"/>
      <c r="N248" s="203"/>
      <c r="O248" s="203"/>
      <c r="P248" s="203"/>
      <c r="Q248" s="203"/>
      <c r="R248" s="203"/>
      <c r="S248" s="203"/>
      <c r="T248" s="204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T248" s="205" t="s">
        <v>123</v>
      </c>
      <c r="AU248" s="205" t="s">
        <v>76</v>
      </c>
      <c r="AV248" s="10" t="s">
        <v>86</v>
      </c>
      <c r="AW248" s="10" t="s">
        <v>37</v>
      </c>
      <c r="AX248" s="10" t="s">
        <v>76</v>
      </c>
      <c r="AY248" s="205" t="s">
        <v>115</v>
      </c>
    </row>
    <row r="249" s="11" customFormat="1">
      <c r="A249" s="11"/>
      <c r="B249" s="206"/>
      <c r="C249" s="207"/>
      <c r="D249" s="187" t="s">
        <v>123</v>
      </c>
      <c r="E249" s="208" t="s">
        <v>35</v>
      </c>
      <c r="F249" s="209" t="s">
        <v>125</v>
      </c>
      <c r="G249" s="207"/>
      <c r="H249" s="210">
        <v>211.792</v>
      </c>
      <c r="I249" s="211"/>
      <c r="J249" s="207"/>
      <c r="K249" s="207"/>
      <c r="L249" s="212"/>
      <c r="M249" s="213"/>
      <c r="N249" s="214"/>
      <c r="O249" s="214"/>
      <c r="P249" s="214"/>
      <c r="Q249" s="214"/>
      <c r="R249" s="214"/>
      <c r="S249" s="214"/>
      <c r="T249" s="215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T249" s="216" t="s">
        <v>123</v>
      </c>
      <c r="AU249" s="216" t="s">
        <v>76</v>
      </c>
      <c r="AV249" s="11" t="s">
        <v>114</v>
      </c>
      <c r="AW249" s="11" t="s">
        <v>37</v>
      </c>
      <c r="AX249" s="11" t="s">
        <v>84</v>
      </c>
      <c r="AY249" s="216" t="s">
        <v>115</v>
      </c>
    </row>
    <row r="250" s="2" customFormat="1" ht="16.5" customHeight="1">
      <c r="A250" s="34"/>
      <c r="B250" s="35"/>
      <c r="C250" s="173" t="s">
        <v>315</v>
      </c>
      <c r="D250" s="173" t="s">
        <v>110</v>
      </c>
      <c r="E250" s="174" t="s">
        <v>316</v>
      </c>
      <c r="F250" s="175" t="s">
        <v>317</v>
      </c>
      <c r="G250" s="176" t="s">
        <v>309</v>
      </c>
      <c r="H250" s="177">
        <v>5294.8000000000002</v>
      </c>
      <c r="I250" s="178"/>
      <c r="J250" s="179">
        <f>ROUND(I250*H250,2)</f>
        <v>0</v>
      </c>
      <c r="K250" s="180"/>
      <c r="L250" s="40"/>
      <c r="M250" s="181" t="s">
        <v>35</v>
      </c>
      <c r="N250" s="182" t="s">
        <v>47</v>
      </c>
      <c r="O250" s="80"/>
      <c r="P250" s="183">
        <f>O250*H250</f>
        <v>0</v>
      </c>
      <c r="Q250" s="183">
        <v>0</v>
      </c>
      <c r="R250" s="183">
        <f>Q250*H250</f>
        <v>0</v>
      </c>
      <c r="S250" s="183">
        <v>0</v>
      </c>
      <c r="T250" s="184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5" t="s">
        <v>114</v>
      </c>
      <c r="AT250" s="185" t="s">
        <v>110</v>
      </c>
      <c r="AU250" s="185" t="s">
        <v>76</v>
      </c>
      <c r="AY250" s="13" t="s">
        <v>115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13" t="s">
        <v>84</v>
      </c>
      <c r="BK250" s="186">
        <f>ROUND(I250*H250,2)</f>
        <v>0</v>
      </c>
      <c r="BL250" s="13" t="s">
        <v>114</v>
      </c>
      <c r="BM250" s="185" t="s">
        <v>318</v>
      </c>
    </row>
    <row r="251" s="2" customFormat="1">
      <c r="A251" s="34"/>
      <c r="B251" s="35"/>
      <c r="C251" s="36"/>
      <c r="D251" s="187" t="s">
        <v>117</v>
      </c>
      <c r="E251" s="36"/>
      <c r="F251" s="188" t="s">
        <v>319</v>
      </c>
      <c r="G251" s="36"/>
      <c r="H251" s="36"/>
      <c r="I251" s="189"/>
      <c r="J251" s="36"/>
      <c r="K251" s="36"/>
      <c r="L251" s="40"/>
      <c r="M251" s="190"/>
      <c r="N251" s="191"/>
      <c r="O251" s="80"/>
      <c r="P251" s="80"/>
      <c r="Q251" s="80"/>
      <c r="R251" s="80"/>
      <c r="S251" s="80"/>
      <c r="T251" s="81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3" t="s">
        <v>117</v>
      </c>
      <c r="AU251" s="13" t="s">
        <v>76</v>
      </c>
    </row>
    <row r="252" s="2" customFormat="1">
      <c r="A252" s="34"/>
      <c r="B252" s="35"/>
      <c r="C252" s="36"/>
      <c r="D252" s="192" t="s">
        <v>119</v>
      </c>
      <c r="E252" s="36"/>
      <c r="F252" s="193" t="s">
        <v>320</v>
      </c>
      <c r="G252" s="36"/>
      <c r="H252" s="36"/>
      <c r="I252" s="189"/>
      <c r="J252" s="36"/>
      <c r="K252" s="36"/>
      <c r="L252" s="40"/>
      <c r="M252" s="190"/>
      <c r="N252" s="191"/>
      <c r="O252" s="80"/>
      <c r="P252" s="80"/>
      <c r="Q252" s="80"/>
      <c r="R252" s="80"/>
      <c r="S252" s="80"/>
      <c r="T252" s="81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3" t="s">
        <v>119</v>
      </c>
      <c r="AU252" s="13" t="s">
        <v>76</v>
      </c>
    </row>
    <row r="253" s="2" customFormat="1">
      <c r="A253" s="34"/>
      <c r="B253" s="35"/>
      <c r="C253" s="36"/>
      <c r="D253" s="187" t="s">
        <v>121</v>
      </c>
      <c r="E253" s="36"/>
      <c r="F253" s="194" t="s">
        <v>296</v>
      </c>
      <c r="G253" s="36"/>
      <c r="H253" s="36"/>
      <c r="I253" s="189"/>
      <c r="J253" s="36"/>
      <c r="K253" s="36"/>
      <c r="L253" s="40"/>
      <c r="M253" s="190"/>
      <c r="N253" s="191"/>
      <c r="O253" s="80"/>
      <c r="P253" s="80"/>
      <c r="Q253" s="80"/>
      <c r="R253" s="80"/>
      <c r="S253" s="80"/>
      <c r="T253" s="81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3" t="s">
        <v>121</v>
      </c>
      <c r="AU253" s="13" t="s">
        <v>76</v>
      </c>
    </row>
    <row r="254" s="10" customFormat="1">
      <c r="A254" s="10"/>
      <c r="B254" s="195"/>
      <c r="C254" s="196"/>
      <c r="D254" s="187" t="s">
        <v>123</v>
      </c>
      <c r="E254" s="197" t="s">
        <v>35</v>
      </c>
      <c r="F254" s="198" t="s">
        <v>321</v>
      </c>
      <c r="G254" s="196"/>
      <c r="H254" s="199">
        <v>5294.8000000000002</v>
      </c>
      <c r="I254" s="200"/>
      <c r="J254" s="196"/>
      <c r="K254" s="196"/>
      <c r="L254" s="201"/>
      <c r="M254" s="202"/>
      <c r="N254" s="203"/>
      <c r="O254" s="203"/>
      <c r="P254" s="203"/>
      <c r="Q254" s="203"/>
      <c r="R254" s="203"/>
      <c r="S254" s="203"/>
      <c r="T254" s="204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T254" s="205" t="s">
        <v>123</v>
      </c>
      <c r="AU254" s="205" t="s">
        <v>76</v>
      </c>
      <c r="AV254" s="10" t="s">
        <v>86</v>
      </c>
      <c r="AW254" s="10" t="s">
        <v>37</v>
      </c>
      <c r="AX254" s="10" t="s">
        <v>76</v>
      </c>
      <c r="AY254" s="205" t="s">
        <v>115</v>
      </c>
    </row>
    <row r="255" s="11" customFormat="1">
      <c r="A255" s="11"/>
      <c r="B255" s="206"/>
      <c r="C255" s="207"/>
      <c r="D255" s="187" t="s">
        <v>123</v>
      </c>
      <c r="E255" s="208" t="s">
        <v>35</v>
      </c>
      <c r="F255" s="209" t="s">
        <v>125</v>
      </c>
      <c r="G255" s="207"/>
      <c r="H255" s="210">
        <v>5294.8000000000002</v>
      </c>
      <c r="I255" s="211"/>
      <c r="J255" s="207"/>
      <c r="K255" s="207"/>
      <c r="L255" s="212"/>
      <c r="M255" s="213"/>
      <c r="N255" s="214"/>
      <c r="O255" s="214"/>
      <c r="P255" s="214"/>
      <c r="Q255" s="214"/>
      <c r="R255" s="214"/>
      <c r="S255" s="214"/>
      <c r="T255" s="215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T255" s="216" t="s">
        <v>123</v>
      </c>
      <c r="AU255" s="216" t="s">
        <v>76</v>
      </c>
      <c r="AV255" s="11" t="s">
        <v>114</v>
      </c>
      <c r="AW255" s="11" t="s">
        <v>37</v>
      </c>
      <c r="AX255" s="11" t="s">
        <v>84</v>
      </c>
      <c r="AY255" s="216" t="s">
        <v>115</v>
      </c>
    </row>
    <row r="256" s="2" customFormat="1" ht="16.5" customHeight="1">
      <c r="A256" s="34"/>
      <c r="B256" s="35"/>
      <c r="C256" s="173" t="s">
        <v>322</v>
      </c>
      <c r="D256" s="173" t="s">
        <v>110</v>
      </c>
      <c r="E256" s="174" t="s">
        <v>323</v>
      </c>
      <c r="F256" s="175" t="s">
        <v>324</v>
      </c>
      <c r="G256" s="176" t="s">
        <v>309</v>
      </c>
      <c r="H256" s="177">
        <v>211.792</v>
      </c>
      <c r="I256" s="178"/>
      <c r="J256" s="179">
        <f>ROUND(I256*H256,2)</f>
        <v>0</v>
      </c>
      <c r="K256" s="180"/>
      <c r="L256" s="40"/>
      <c r="M256" s="181" t="s">
        <v>35</v>
      </c>
      <c r="N256" s="182" t="s">
        <v>47</v>
      </c>
      <c r="O256" s="80"/>
      <c r="P256" s="183">
        <f>O256*H256</f>
        <v>0</v>
      </c>
      <c r="Q256" s="183">
        <v>0</v>
      </c>
      <c r="R256" s="183">
        <f>Q256*H256</f>
        <v>0</v>
      </c>
      <c r="S256" s="183">
        <v>0</v>
      </c>
      <c r="T256" s="184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5" t="s">
        <v>114</v>
      </c>
      <c r="AT256" s="185" t="s">
        <v>110</v>
      </c>
      <c r="AU256" s="185" t="s">
        <v>76</v>
      </c>
      <c r="AY256" s="13" t="s">
        <v>115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13" t="s">
        <v>84</v>
      </c>
      <c r="BK256" s="186">
        <f>ROUND(I256*H256,2)</f>
        <v>0</v>
      </c>
      <c r="BL256" s="13" t="s">
        <v>114</v>
      </c>
      <c r="BM256" s="185" t="s">
        <v>325</v>
      </c>
    </row>
    <row r="257" s="2" customFormat="1">
      <c r="A257" s="34"/>
      <c r="B257" s="35"/>
      <c r="C257" s="36"/>
      <c r="D257" s="187" t="s">
        <v>117</v>
      </c>
      <c r="E257" s="36"/>
      <c r="F257" s="188" t="s">
        <v>326</v>
      </c>
      <c r="G257" s="36"/>
      <c r="H257" s="36"/>
      <c r="I257" s="189"/>
      <c r="J257" s="36"/>
      <c r="K257" s="36"/>
      <c r="L257" s="40"/>
      <c r="M257" s="190"/>
      <c r="N257" s="191"/>
      <c r="O257" s="80"/>
      <c r="P257" s="80"/>
      <c r="Q257" s="80"/>
      <c r="R257" s="80"/>
      <c r="S257" s="80"/>
      <c r="T257" s="81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3" t="s">
        <v>117</v>
      </c>
      <c r="AU257" s="13" t="s">
        <v>76</v>
      </c>
    </row>
    <row r="258" s="2" customFormat="1">
      <c r="A258" s="34"/>
      <c r="B258" s="35"/>
      <c r="C258" s="36"/>
      <c r="D258" s="192" t="s">
        <v>119</v>
      </c>
      <c r="E258" s="36"/>
      <c r="F258" s="193" t="s">
        <v>327</v>
      </c>
      <c r="G258" s="36"/>
      <c r="H258" s="36"/>
      <c r="I258" s="189"/>
      <c r="J258" s="36"/>
      <c r="K258" s="36"/>
      <c r="L258" s="40"/>
      <c r="M258" s="190"/>
      <c r="N258" s="191"/>
      <c r="O258" s="80"/>
      <c r="P258" s="80"/>
      <c r="Q258" s="80"/>
      <c r="R258" s="80"/>
      <c r="S258" s="80"/>
      <c r="T258" s="81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3" t="s">
        <v>119</v>
      </c>
      <c r="AU258" s="13" t="s">
        <v>76</v>
      </c>
    </row>
    <row r="259" s="2" customFormat="1">
      <c r="A259" s="34"/>
      <c r="B259" s="35"/>
      <c r="C259" s="36"/>
      <c r="D259" s="187" t="s">
        <v>121</v>
      </c>
      <c r="E259" s="36"/>
      <c r="F259" s="194" t="s">
        <v>296</v>
      </c>
      <c r="G259" s="36"/>
      <c r="H259" s="36"/>
      <c r="I259" s="189"/>
      <c r="J259" s="36"/>
      <c r="K259" s="36"/>
      <c r="L259" s="40"/>
      <c r="M259" s="190"/>
      <c r="N259" s="191"/>
      <c r="O259" s="80"/>
      <c r="P259" s="80"/>
      <c r="Q259" s="80"/>
      <c r="R259" s="80"/>
      <c r="S259" s="80"/>
      <c r="T259" s="81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3" t="s">
        <v>121</v>
      </c>
      <c r="AU259" s="13" t="s">
        <v>76</v>
      </c>
    </row>
    <row r="260" s="10" customFormat="1">
      <c r="A260" s="10"/>
      <c r="B260" s="195"/>
      <c r="C260" s="196"/>
      <c r="D260" s="187" t="s">
        <v>123</v>
      </c>
      <c r="E260" s="197" t="s">
        <v>35</v>
      </c>
      <c r="F260" s="198" t="s">
        <v>328</v>
      </c>
      <c r="G260" s="196"/>
      <c r="H260" s="199">
        <v>211.792</v>
      </c>
      <c r="I260" s="200"/>
      <c r="J260" s="196"/>
      <c r="K260" s="196"/>
      <c r="L260" s="201"/>
      <c r="M260" s="202"/>
      <c r="N260" s="203"/>
      <c r="O260" s="203"/>
      <c r="P260" s="203"/>
      <c r="Q260" s="203"/>
      <c r="R260" s="203"/>
      <c r="S260" s="203"/>
      <c r="T260" s="204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T260" s="205" t="s">
        <v>123</v>
      </c>
      <c r="AU260" s="205" t="s">
        <v>76</v>
      </c>
      <c r="AV260" s="10" t="s">
        <v>86</v>
      </c>
      <c r="AW260" s="10" t="s">
        <v>37</v>
      </c>
      <c r="AX260" s="10" t="s">
        <v>76</v>
      </c>
      <c r="AY260" s="205" t="s">
        <v>115</v>
      </c>
    </row>
    <row r="261" s="11" customFormat="1">
      <c r="A261" s="11"/>
      <c r="B261" s="206"/>
      <c r="C261" s="207"/>
      <c r="D261" s="187" t="s">
        <v>123</v>
      </c>
      <c r="E261" s="208" t="s">
        <v>35</v>
      </c>
      <c r="F261" s="209" t="s">
        <v>125</v>
      </c>
      <c r="G261" s="207"/>
      <c r="H261" s="210">
        <v>211.792</v>
      </c>
      <c r="I261" s="211"/>
      <c r="J261" s="207"/>
      <c r="K261" s="207"/>
      <c r="L261" s="212"/>
      <c r="M261" s="213"/>
      <c r="N261" s="214"/>
      <c r="O261" s="214"/>
      <c r="P261" s="214"/>
      <c r="Q261" s="214"/>
      <c r="R261" s="214"/>
      <c r="S261" s="214"/>
      <c r="T261" s="215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T261" s="216" t="s">
        <v>123</v>
      </c>
      <c r="AU261" s="216" t="s">
        <v>76</v>
      </c>
      <c r="AV261" s="11" t="s">
        <v>114</v>
      </c>
      <c r="AW261" s="11" t="s">
        <v>37</v>
      </c>
      <c r="AX261" s="11" t="s">
        <v>84</v>
      </c>
      <c r="AY261" s="216" t="s">
        <v>115</v>
      </c>
    </row>
    <row r="262" s="2" customFormat="1" ht="16.5" customHeight="1">
      <c r="A262" s="34"/>
      <c r="B262" s="35"/>
      <c r="C262" s="173" t="s">
        <v>329</v>
      </c>
      <c r="D262" s="173" t="s">
        <v>110</v>
      </c>
      <c r="E262" s="174" t="s">
        <v>330</v>
      </c>
      <c r="F262" s="175" t="s">
        <v>331</v>
      </c>
      <c r="G262" s="176" t="s">
        <v>332</v>
      </c>
      <c r="H262" s="177">
        <v>1</v>
      </c>
      <c r="I262" s="178"/>
      <c r="J262" s="179">
        <f>ROUND(I262*H262,2)</f>
        <v>0</v>
      </c>
      <c r="K262" s="180"/>
      <c r="L262" s="40"/>
      <c r="M262" s="181" t="s">
        <v>35</v>
      </c>
      <c r="N262" s="182" t="s">
        <v>47</v>
      </c>
      <c r="O262" s="80"/>
      <c r="P262" s="183">
        <f>O262*H262</f>
        <v>0</v>
      </c>
      <c r="Q262" s="183">
        <v>0</v>
      </c>
      <c r="R262" s="183">
        <f>Q262*H262</f>
        <v>0</v>
      </c>
      <c r="S262" s="183">
        <v>0</v>
      </c>
      <c r="T262" s="184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5" t="s">
        <v>114</v>
      </c>
      <c r="AT262" s="185" t="s">
        <v>110</v>
      </c>
      <c r="AU262" s="185" t="s">
        <v>76</v>
      </c>
      <c r="AY262" s="13" t="s">
        <v>115</v>
      </c>
      <c r="BE262" s="186">
        <f>IF(N262="základní",J262,0)</f>
        <v>0</v>
      </c>
      <c r="BF262" s="186">
        <f>IF(N262="snížená",J262,0)</f>
        <v>0</v>
      </c>
      <c r="BG262" s="186">
        <f>IF(N262="zákl. přenesená",J262,0)</f>
        <v>0</v>
      </c>
      <c r="BH262" s="186">
        <f>IF(N262="sníž. přenesená",J262,0)</f>
        <v>0</v>
      </c>
      <c r="BI262" s="186">
        <f>IF(N262="nulová",J262,0)</f>
        <v>0</v>
      </c>
      <c r="BJ262" s="13" t="s">
        <v>84</v>
      </c>
      <c r="BK262" s="186">
        <f>ROUND(I262*H262,2)</f>
        <v>0</v>
      </c>
      <c r="BL262" s="13" t="s">
        <v>114</v>
      </c>
      <c r="BM262" s="185" t="s">
        <v>333</v>
      </c>
    </row>
    <row r="263" s="2" customFormat="1">
      <c r="A263" s="34"/>
      <c r="B263" s="35"/>
      <c r="C263" s="36"/>
      <c r="D263" s="187" t="s">
        <v>117</v>
      </c>
      <c r="E263" s="36"/>
      <c r="F263" s="188" t="s">
        <v>331</v>
      </c>
      <c r="G263" s="36"/>
      <c r="H263" s="36"/>
      <c r="I263" s="189"/>
      <c r="J263" s="36"/>
      <c r="K263" s="36"/>
      <c r="L263" s="40"/>
      <c r="M263" s="190"/>
      <c r="N263" s="191"/>
      <c r="O263" s="80"/>
      <c r="P263" s="80"/>
      <c r="Q263" s="80"/>
      <c r="R263" s="80"/>
      <c r="S263" s="80"/>
      <c r="T263" s="81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3" t="s">
        <v>117</v>
      </c>
      <c r="AU263" s="13" t="s">
        <v>76</v>
      </c>
    </row>
    <row r="264" s="2" customFormat="1">
      <c r="A264" s="34"/>
      <c r="B264" s="35"/>
      <c r="C264" s="36"/>
      <c r="D264" s="192" t="s">
        <v>119</v>
      </c>
      <c r="E264" s="36"/>
      <c r="F264" s="193" t="s">
        <v>334</v>
      </c>
      <c r="G264" s="36"/>
      <c r="H264" s="36"/>
      <c r="I264" s="189"/>
      <c r="J264" s="36"/>
      <c r="K264" s="36"/>
      <c r="L264" s="40"/>
      <c r="M264" s="190"/>
      <c r="N264" s="191"/>
      <c r="O264" s="80"/>
      <c r="P264" s="80"/>
      <c r="Q264" s="80"/>
      <c r="R264" s="80"/>
      <c r="S264" s="80"/>
      <c r="T264" s="81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3" t="s">
        <v>119</v>
      </c>
      <c r="AU264" s="13" t="s">
        <v>76</v>
      </c>
    </row>
    <row r="265" s="2" customFormat="1">
      <c r="A265" s="34"/>
      <c r="B265" s="35"/>
      <c r="C265" s="36"/>
      <c r="D265" s="187" t="s">
        <v>121</v>
      </c>
      <c r="E265" s="36"/>
      <c r="F265" s="194" t="s">
        <v>335</v>
      </c>
      <c r="G265" s="36"/>
      <c r="H265" s="36"/>
      <c r="I265" s="189"/>
      <c r="J265" s="36"/>
      <c r="K265" s="36"/>
      <c r="L265" s="40"/>
      <c r="M265" s="190"/>
      <c r="N265" s="191"/>
      <c r="O265" s="80"/>
      <c r="P265" s="80"/>
      <c r="Q265" s="80"/>
      <c r="R265" s="80"/>
      <c r="S265" s="80"/>
      <c r="T265" s="81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3" t="s">
        <v>121</v>
      </c>
      <c r="AU265" s="13" t="s">
        <v>76</v>
      </c>
    </row>
    <row r="266" s="10" customFormat="1">
      <c r="A266" s="10"/>
      <c r="B266" s="195"/>
      <c r="C266" s="196"/>
      <c r="D266" s="187" t="s">
        <v>123</v>
      </c>
      <c r="E266" s="197" t="s">
        <v>35</v>
      </c>
      <c r="F266" s="198" t="s">
        <v>336</v>
      </c>
      <c r="G266" s="196"/>
      <c r="H266" s="199">
        <v>1</v>
      </c>
      <c r="I266" s="200"/>
      <c r="J266" s="196"/>
      <c r="K266" s="196"/>
      <c r="L266" s="201"/>
      <c r="M266" s="202"/>
      <c r="N266" s="203"/>
      <c r="O266" s="203"/>
      <c r="P266" s="203"/>
      <c r="Q266" s="203"/>
      <c r="R266" s="203"/>
      <c r="S266" s="203"/>
      <c r="T266" s="204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T266" s="205" t="s">
        <v>123</v>
      </c>
      <c r="AU266" s="205" t="s">
        <v>76</v>
      </c>
      <c r="AV266" s="10" t="s">
        <v>86</v>
      </c>
      <c r="AW266" s="10" t="s">
        <v>37</v>
      </c>
      <c r="AX266" s="10" t="s">
        <v>76</v>
      </c>
      <c r="AY266" s="205" t="s">
        <v>115</v>
      </c>
    </row>
    <row r="267" s="11" customFormat="1">
      <c r="A267" s="11"/>
      <c r="B267" s="206"/>
      <c r="C267" s="207"/>
      <c r="D267" s="187" t="s">
        <v>123</v>
      </c>
      <c r="E267" s="208" t="s">
        <v>35</v>
      </c>
      <c r="F267" s="209" t="s">
        <v>125</v>
      </c>
      <c r="G267" s="207"/>
      <c r="H267" s="210">
        <v>1</v>
      </c>
      <c r="I267" s="211"/>
      <c r="J267" s="207"/>
      <c r="K267" s="207"/>
      <c r="L267" s="212"/>
      <c r="M267" s="213"/>
      <c r="N267" s="214"/>
      <c r="O267" s="214"/>
      <c r="P267" s="214"/>
      <c r="Q267" s="214"/>
      <c r="R267" s="214"/>
      <c r="S267" s="214"/>
      <c r="T267" s="215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T267" s="216" t="s">
        <v>123</v>
      </c>
      <c r="AU267" s="216" t="s">
        <v>76</v>
      </c>
      <c r="AV267" s="11" t="s">
        <v>114</v>
      </c>
      <c r="AW267" s="11" t="s">
        <v>37</v>
      </c>
      <c r="AX267" s="11" t="s">
        <v>84</v>
      </c>
      <c r="AY267" s="216" t="s">
        <v>115</v>
      </c>
    </row>
    <row r="268" s="2" customFormat="1" ht="16.5" customHeight="1">
      <c r="A268" s="34"/>
      <c r="B268" s="35"/>
      <c r="C268" s="173" t="s">
        <v>337</v>
      </c>
      <c r="D268" s="173" t="s">
        <v>110</v>
      </c>
      <c r="E268" s="174" t="s">
        <v>338</v>
      </c>
      <c r="F268" s="175" t="s">
        <v>339</v>
      </c>
      <c r="G268" s="176" t="s">
        <v>128</v>
      </c>
      <c r="H268" s="177">
        <v>250</v>
      </c>
      <c r="I268" s="178"/>
      <c r="J268" s="179">
        <f>ROUND(I268*H268,2)</f>
        <v>0</v>
      </c>
      <c r="K268" s="180"/>
      <c r="L268" s="40"/>
      <c r="M268" s="181" t="s">
        <v>35</v>
      </c>
      <c r="N268" s="182" t="s">
        <v>47</v>
      </c>
      <c r="O268" s="80"/>
      <c r="P268" s="183">
        <f>O268*H268</f>
        <v>0</v>
      </c>
      <c r="Q268" s="183">
        <v>0</v>
      </c>
      <c r="R268" s="183">
        <f>Q268*H268</f>
        <v>0</v>
      </c>
      <c r="S268" s="183">
        <v>0</v>
      </c>
      <c r="T268" s="184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5" t="s">
        <v>114</v>
      </c>
      <c r="AT268" s="185" t="s">
        <v>110</v>
      </c>
      <c r="AU268" s="185" t="s">
        <v>76</v>
      </c>
      <c r="AY268" s="13" t="s">
        <v>115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13" t="s">
        <v>84</v>
      </c>
      <c r="BK268" s="186">
        <f>ROUND(I268*H268,2)</f>
        <v>0</v>
      </c>
      <c r="BL268" s="13" t="s">
        <v>114</v>
      </c>
      <c r="BM268" s="185" t="s">
        <v>340</v>
      </c>
    </row>
    <row r="269" s="2" customFormat="1">
      <c r="A269" s="34"/>
      <c r="B269" s="35"/>
      <c r="C269" s="36"/>
      <c r="D269" s="187" t="s">
        <v>117</v>
      </c>
      <c r="E269" s="36"/>
      <c r="F269" s="188" t="s">
        <v>339</v>
      </c>
      <c r="G269" s="36"/>
      <c r="H269" s="36"/>
      <c r="I269" s="189"/>
      <c r="J269" s="36"/>
      <c r="K269" s="36"/>
      <c r="L269" s="40"/>
      <c r="M269" s="190"/>
      <c r="N269" s="191"/>
      <c r="O269" s="80"/>
      <c r="P269" s="80"/>
      <c r="Q269" s="80"/>
      <c r="R269" s="80"/>
      <c r="S269" s="80"/>
      <c r="T269" s="81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3" t="s">
        <v>117</v>
      </c>
      <c r="AU269" s="13" t="s">
        <v>76</v>
      </c>
    </row>
    <row r="270" s="2" customFormat="1">
      <c r="A270" s="34"/>
      <c r="B270" s="35"/>
      <c r="C270" s="36"/>
      <c r="D270" s="192" t="s">
        <v>119</v>
      </c>
      <c r="E270" s="36"/>
      <c r="F270" s="193" t="s">
        <v>341</v>
      </c>
      <c r="G270" s="36"/>
      <c r="H270" s="36"/>
      <c r="I270" s="189"/>
      <c r="J270" s="36"/>
      <c r="K270" s="36"/>
      <c r="L270" s="40"/>
      <c r="M270" s="190"/>
      <c r="N270" s="191"/>
      <c r="O270" s="80"/>
      <c r="P270" s="80"/>
      <c r="Q270" s="80"/>
      <c r="R270" s="80"/>
      <c r="S270" s="80"/>
      <c r="T270" s="81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3" t="s">
        <v>119</v>
      </c>
      <c r="AU270" s="13" t="s">
        <v>76</v>
      </c>
    </row>
    <row r="271" s="2" customFormat="1">
      <c r="A271" s="34"/>
      <c r="B271" s="35"/>
      <c r="C271" s="36"/>
      <c r="D271" s="187" t="s">
        <v>121</v>
      </c>
      <c r="E271" s="36"/>
      <c r="F271" s="194" t="s">
        <v>342</v>
      </c>
      <c r="G271" s="36"/>
      <c r="H271" s="36"/>
      <c r="I271" s="189"/>
      <c r="J271" s="36"/>
      <c r="K271" s="36"/>
      <c r="L271" s="40"/>
      <c r="M271" s="190"/>
      <c r="N271" s="191"/>
      <c r="O271" s="80"/>
      <c r="P271" s="80"/>
      <c r="Q271" s="80"/>
      <c r="R271" s="80"/>
      <c r="S271" s="80"/>
      <c r="T271" s="81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3" t="s">
        <v>121</v>
      </c>
      <c r="AU271" s="13" t="s">
        <v>76</v>
      </c>
    </row>
    <row r="272" s="10" customFormat="1">
      <c r="A272" s="10"/>
      <c r="B272" s="195"/>
      <c r="C272" s="196"/>
      <c r="D272" s="187" t="s">
        <v>123</v>
      </c>
      <c r="E272" s="197" t="s">
        <v>35</v>
      </c>
      <c r="F272" s="198" t="s">
        <v>343</v>
      </c>
      <c r="G272" s="196"/>
      <c r="H272" s="199">
        <v>250</v>
      </c>
      <c r="I272" s="200"/>
      <c r="J272" s="196"/>
      <c r="K272" s="196"/>
      <c r="L272" s="201"/>
      <c r="M272" s="202"/>
      <c r="N272" s="203"/>
      <c r="O272" s="203"/>
      <c r="P272" s="203"/>
      <c r="Q272" s="203"/>
      <c r="R272" s="203"/>
      <c r="S272" s="203"/>
      <c r="T272" s="204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T272" s="205" t="s">
        <v>123</v>
      </c>
      <c r="AU272" s="205" t="s">
        <v>76</v>
      </c>
      <c r="AV272" s="10" t="s">
        <v>86</v>
      </c>
      <c r="AW272" s="10" t="s">
        <v>37</v>
      </c>
      <c r="AX272" s="10" t="s">
        <v>76</v>
      </c>
      <c r="AY272" s="205" t="s">
        <v>115</v>
      </c>
    </row>
    <row r="273" s="11" customFormat="1">
      <c r="A273" s="11"/>
      <c r="B273" s="206"/>
      <c r="C273" s="207"/>
      <c r="D273" s="187" t="s">
        <v>123</v>
      </c>
      <c r="E273" s="208" t="s">
        <v>35</v>
      </c>
      <c r="F273" s="209" t="s">
        <v>125</v>
      </c>
      <c r="G273" s="207"/>
      <c r="H273" s="210">
        <v>250</v>
      </c>
      <c r="I273" s="211"/>
      <c r="J273" s="207"/>
      <c r="K273" s="207"/>
      <c r="L273" s="212"/>
      <c r="M273" s="228"/>
      <c r="N273" s="229"/>
      <c r="O273" s="229"/>
      <c r="P273" s="229"/>
      <c r="Q273" s="229"/>
      <c r="R273" s="229"/>
      <c r="S273" s="229"/>
      <c r="T273" s="230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T273" s="216" t="s">
        <v>123</v>
      </c>
      <c r="AU273" s="216" t="s">
        <v>76</v>
      </c>
      <c r="AV273" s="11" t="s">
        <v>114</v>
      </c>
      <c r="AW273" s="11" t="s">
        <v>37</v>
      </c>
      <c r="AX273" s="11" t="s">
        <v>84</v>
      </c>
      <c r="AY273" s="216" t="s">
        <v>115</v>
      </c>
    </row>
    <row r="274" s="2" customFormat="1" ht="6.96" customHeight="1">
      <c r="A274" s="34"/>
      <c r="B274" s="55"/>
      <c r="C274" s="56"/>
      <c r="D274" s="56"/>
      <c r="E274" s="56"/>
      <c r="F274" s="56"/>
      <c r="G274" s="56"/>
      <c r="H274" s="56"/>
      <c r="I274" s="56"/>
      <c r="J274" s="56"/>
      <c r="K274" s="56"/>
      <c r="L274" s="40"/>
      <c r="M274" s="34"/>
      <c r="O274" s="34"/>
      <c r="P274" s="34"/>
      <c r="Q274" s="34"/>
      <c r="R274" s="34"/>
      <c r="S274" s="34"/>
      <c r="T274" s="34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</row>
  </sheetData>
  <sheetProtection sheet="1" autoFilter="0" formatColumns="0" formatRows="0" objects="1" scenarios="1" spinCount="100000" saltValue="icNdtBRp6/L5T4j1U+HzUc8YC4UTn1w5BbDJW+dV0yWHFJ/92+XH7dq6IgqPcGxRcAn0aseCyjmagimfNeRJDA==" hashValue="tVQ+Z64w+7oPldiZRnyCFibvSHzUSg5fVSYcFnF7H/5Bsd23LI8nfzxfHHQxWiwVHMRPX+qcXcV+CodgCRpX1w==" algorithmName="SHA-512" password="C722"/>
  <autoFilter ref="C78:K27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2" r:id="rId1" display="https://podminky.urs.cz/item/CS_URS_2024_01/112251101"/>
    <hyperlink ref="F88" r:id="rId2" display="https://podminky.urs.cz/item/CS_URS_2024_01/155211112"/>
    <hyperlink ref="F94" r:id="rId3" display="https://podminky.urs.cz/item/CS_URS_2024_01/155211122"/>
    <hyperlink ref="F103" r:id="rId4" display="https://podminky.urs.cz/item/CS_URS_2024_01/155211231"/>
    <hyperlink ref="F109" r:id="rId5" display="https://podminky.urs.cz/item/CS_URS_2024_01/155211311"/>
    <hyperlink ref="F117" r:id="rId6" display="https://podminky.urs.cz/item/CS_URS_2024_01/155211313"/>
    <hyperlink ref="F126" r:id="rId7" display="https://podminky.urs.cz/item/CS_URS_2024_01/155212114"/>
    <hyperlink ref="F132" r:id="rId8" display="https://podminky.urs.cz/item/CS_URS_2024_01/155213113"/>
    <hyperlink ref="F139" r:id="rId9" display="https://podminky.urs.cz/item/CS_URS_2024_01/155214111"/>
    <hyperlink ref="F152" r:id="rId10" display="https://podminky.urs.cz/item/CS_URS_2024_01/155214212"/>
    <hyperlink ref="F163" r:id="rId11" display="https://podminky.urs.cz/item/CS_URS_2024_01/789324210"/>
    <hyperlink ref="F174" r:id="rId12" display="https://podminky.urs.cz/item/CS_URS_2024_01/789324221"/>
    <hyperlink ref="F185" r:id="rId13" display="https://podminky.urs.cz/item/CS_URS_2024_01/153271123"/>
    <hyperlink ref="F191" r:id="rId14" display="https://podminky.urs.cz/item/CS_URS_2024_01/153211005"/>
    <hyperlink ref="F197" r:id="rId15" display="https://podminky.urs.cz/item/CS_URS_2024_01/985511113"/>
    <hyperlink ref="F203" r:id="rId16" display="https://podminky.urs.cz/item/CS_URS_2024_01/985511119"/>
    <hyperlink ref="F209" r:id="rId17" display="https://podminky.urs.cz/item/CS_URS_2024_01/311214121"/>
    <hyperlink ref="F215" r:id="rId18" display="https://podminky.urs.cz/item/CS_URS_2024_01/311214911"/>
    <hyperlink ref="F221" r:id="rId19" display="https://podminky.urs.cz/item/CS_URS_2024_01/311214111"/>
    <hyperlink ref="F232" r:id="rId20" display="https://podminky.urs.cz/item/CS_URS_2024_01/122151103"/>
    <hyperlink ref="F239" r:id="rId21" display="https://podminky.urs.cz/item/CS_URS_2024_01/167151102"/>
    <hyperlink ref="F245" r:id="rId22" display="https://podminky.urs.cz/item/CS_URS_2024_01/997002511"/>
    <hyperlink ref="F252" r:id="rId23" display="https://podminky.urs.cz/item/CS_URS_2024_01/997002519"/>
    <hyperlink ref="F258" r:id="rId24" display="https://podminky.urs.cz/item/CS_URS_2024_01/171201231"/>
    <hyperlink ref="F264" r:id="rId25" display="https://podminky.urs.cz/item/CS_URS_2024_01/032002000"/>
    <hyperlink ref="F270" r:id="rId26" display="https://podminky.urs.cz/item/CS_URS_2024_01/034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89</v>
      </c>
    </row>
    <row r="3" hidden="1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86</v>
      </c>
    </row>
    <row r="4" hidden="1" s="1" customFormat="1" ht="24.96" customHeight="1">
      <c r="B4" s="16"/>
      <c r="D4" s="126" t="s">
        <v>90</v>
      </c>
      <c r="L4" s="16"/>
      <c r="M4" s="127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8" t="s">
        <v>16</v>
      </c>
      <c r="L6" s="16"/>
    </row>
    <row r="7" hidden="1" s="1" customFormat="1" ht="16.5" customHeight="1">
      <c r="B7" s="16"/>
      <c r="E7" s="129" t="str">
        <f>'Rekapitulace stavby'!K6</f>
        <v>Oprava skalních zářezů na trati 195 v úseku Rožmberk n. Vlt. – V. Brod.</v>
      </c>
      <c r="F7" s="128"/>
      <c r="G7" s="128"/>
      <c r="H7" s="128"/>
      <c r="L7" s="16"/>
    </row>
    <row r="8" hidden="1" s="2" customFormat="1" ht="12" customHeight="1">
      <c r="A8" s="34"/>
      <c r="B8" s="40"/>
      <c r="C8" s="34"/>
      <c r="D8" s="128" t="s">
        <v>91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1" t="s">
        <v>344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21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8" t="s">
        <v>22</v>
      </c>
      <c r="E12" s="34"/>
      <c r="F12" s="132" t="s">
        <v>23</v>
      </c>
      <c r="G12" s="34"/>
      <c r="H12" s="34"/>
      <c r="I12" s="128" t="s">
        <v>24</v>
      </c>
      <c r="J12" s="133" t="str">
        <f>'Rekapitulace stavby'!AN8</f>
        <v>8. 3. 2024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28" t="s">
        <v>26</v>
      </c>
      <c r="E14" s="34"/>
      <c r="F14" s="34"/>
      <c r="G14" s="34"/>
      <c r="H14" s="34"/>
      <c r="I14" s="128" t="s">
        <v>27</v>
      </c>
      <c r="J14" s="132" t="s">
        <v>28</v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2" t="s">
        <v>29</v>
      </c>
      <c r="F15" s="34"/>
      <c r="G15" s="34"/>
      <c r="H15" s="34"/>
      <c r="I15" s="128" t="s">
        <v>30</v>
      </c>
      <c r="J15" s="132" t="s">
        <v>31</v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28" t="s">
        <v>32</v>
      </c>
      <c r="E17" s="34"/>
      <c r="F17" s="34"/>
      <c r="G17" s="34"/>
      <c r="H17" s="34"/>
      <c r="I17" s="128" t="s">
        <v>27</v>
      </c>
      <c r="J17" s="29" t="str">
        <f>'Rekapitulace stavby'!AN13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2"/>
      <c r="G18" s="132"/>
      <c r="H18" s="132"/>
      <c r="I18" s="128" t="s">
        <v>30</v>
      </c>
      <c r="J18" s="29" t="str">
        <f>'Rekapitulace stavby'!AN14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28" t="s">
        <v>34</v>
      </c>
      <c r="E20" s="34"/>
      <c r="F20" s="34"/>
      <c r="G20" s="34"/>
      <c r="H20" s="34"/>
      <c r="I20" s="128" t="s">
        <v>27</v>
      </c>
      <c r="J20" s="132" t="str">
        <f>IF('Rekapitulace stavby'!AN16="","",'Rekapitulace stavby'!AN16)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2" t="str">
        <f>IF('Rekapitulace stavby'!E17="","",'Rekapitulace stavby'!E17)</f>
        <v xml:space="preserve"> </v>
      </c>
      <c r="F21" s="34"/>
      <c r="G21" s="34"/>
      <c r="H21" s="34"/>
      <c r="I21" s="128" t="s">
        <v>30</v>
      </c>
      <c r="J21" s="132" t="str">
        <f>IF('Rekapitulace stavby'!AN17="","",'Rekapitulace stavby'!AN17)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28" t="s">
        <v>38</v>
      </c>
      <c r="E23" s="34"/>
      <c r="F23" s="34"/>
      <c r="G23" s="34"/>
      <c r="H23" s="34"/>
      <c r="I23" s="128" t="s">
        <v>27</v>
      </c>
      <c r="J23" s="132" t="s">
        <v>35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2" t="s">
        <v>39</v>
      </c>
      <c r="F24" s="34"/>
      <c r="G24" s="34"/>
      <c r="H24" s="34"/>
      <c r="I24" s="128" t="s">
        <v>30</v>
      </c>
      <c r="J24" s="132" t="s">
        <v>35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28" t="s">
        <v>40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4"/>
      <c r="B27" s="135"/>
      <c r="C27" s="134"/>
      <c r="D27" s="134"/>
      <c r="E27" s="136" t="s">
        <v>35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39" t="s">
        <v>42</v>
      </c>
      <c r="E30" s="34"/>
      <c r="F30" s="34"/>
      <c r="G30" s="34"/>
      <c r="H30" s="34"/>
      <c r="I30" s="34"/>
      <c r="J30" s="140">
        <f>ROUND(J79,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1" t="s">
        <v>44</v>
      </c>
      <c r="G32" s="34"/>
      <c r="H32" s="34"/>
      <c r="I32" s="141" t="s">
        <v>43</v>
      </c>
      <c r="J32" s="141" t="s">
        <v>45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2" t="s">
        <v>46</v>
      </c>
      <c r="E33" s="128" t="s">
        <v>47</v>
      </c>
      <c r="F33" s="143">
        <f>ROUND((SUM(BE79:BE250)),  2)</f>
        <v>0</v>
      </c>
      <c r="G33" s="34"/>
      <c r="H33" s="34"/>
      <c r="I33" s="144">
        <v>0.20999999999999999</v>
      </c>
      <c r="J33" s="143">
        <f>ROUND(((SUM(BE79:BE250))*I33),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8" t="s">
        <v>48</v>
      </c>
      <c r="F34" s="143">
        <f>ROUND((SUM(BF79:BF250)),  2)</f>
        <v>0</v>
      </c>
      <c r="G34" s="34"/>
      <c r="H34" s="34"/>
      <c r="I34" s="144">
        <v>0.12</v>
      </c>
      <c r="J34" s="143">
        <f>ROUND(((SUM(BF79:BF250))*I34),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49</v>
      </c>
      <c r="F35" s="143">
        <f>ROUND((SUM(BG79:BG250)),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50</v>
      </c>
      <c r="F36" s="143">
        <f>ROUND((SUM(BH79:BH250)),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51</v>
      </c>
      <c r="F37" s="143">
        <f>ROUND((SUM(BI79:BI250)),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5"/>
      <c r="D39" s="146" t="s">
        <v>52</v>
      </c>
      <c r="E39" s="147"/>
      <c r="F39" s="147"/>
      <c r="G39" s="148" t="s">
        <v>53</v>
      </c>
      <c r="H39" s="149" t="s">
        <v>54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hidden="1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hidden="1" s="2" customFormat="1" ht="24.96" customHeight="1">
      <c r="A45" s="34"/>
      <c r="B45" s="35"/>
      <c r="C45" s="19" t="s">
        <v>93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hidden="1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hidden="1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hidden="1" s="2" customFormat="1" ht="16.5" customHeight="1">
      <c r="A48" s="34"/>
      <c r="B48" s="35"/>
      <c r="C48" s="36"/>
      <c r="D48" s="36"/>
      <c r="E48" s="156" t="str">
        <f>E7</f>
        <v>Oprava skalních zářezů na trati 195 v úseku Rožmberk n. Vlt. – V. Brod.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hidden="1" s="2" customFormat="1" ht="12" customHeight="1">
      <c r="A49" s="34"/>
      <c r="B49" s="35"/>
      <c r="C49" s="28" t="s">
        <v>91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hidden="1" s="2" customFormat="1" ht="16.5" customHeight="1">
      <c r="A50" s="34"/>
      <c r="B50" s="35"/>
      <c r="C50" s="36"/>
      <c r="D50" s="36"/>
      <c r="E50" s="65" t="str">
        <f>E9</f>
        <v>SO 02-01 - Vyšší Brod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hidden="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hidden="1" s="2" customFormat="1" ht="12" customHeight="1">
      <c r="A52" s="34"/>
      <c r="B52" s="35"/>
      <c r="C52" s="28" t="s">
        <v>22</v>
      </c>
      <c r="D52" s="36"/>
      <c r="E52" s="36"/>
      <c r="F52" s="23" t="str">
        <f>F12</f>
        <v>trať 195 dle JŘ, TÚ Rožmberk n. Vlt. – V. Brod.</v>
      </c>
      <c r="G52" s="36"/>
      <c r="H52" s="36"/>
      <c r="I52" s="28" t="s">
        <v>24</v>
      </c>
      <c r="J52" s="68" t="str">
        <f>IF(J12="","",J12)</f>
        <v>8. 3. 2024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hidden="1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hidden="1" s="2" customFormat="1" ht="15.15" customHeight="1">
      <c r="A54" s="34"/>
      <c r="B54" s="35"/>
      <c r="C54" s="28" t="s">
        <v>26</v>
      </c>
      <c r="D54" s="36"/>
      <c r="E54" s="36"/>
      <c r="F54" s="23" t="str">
        <f>E15</f>
        <v>Správa železnic, státní organizace, OŘ Plzeň</v>
      </c>
      <c r="G54" s="36"/>
      <c r="H54" s="36"/>
      <c r="I54" s="28" t="s">
        <v>34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hidden="1" s="2" customFormat="1" ht="15.15" customHeight="1">
      <c r="A55" s="34"/>
      <c r="B55" s="35"/>
      <c r="C55" s="28" t="s">
        <v>32</v>
      </c>
      <c r="D55" s="36"/>
      <c r="E55" s="36"/>
      <c r="F55" s="23" t="str">
        <f>IF(E18="","",E18)</f>
        <v>Vyplň údaj</v>
      </c>
      <c r="G55" s="36"/>
      <c r="H55" s="36"/>
      <c r="I55" s="28" t="s">
        <v>38</v>
      </c>
      <c r="J55" s="32" t="str">
        <f>E24</f>
        <v>Libor Brabenec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hidden="1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hidden="1" s="2" customFormat="1" ht="29.28" customHeight="1">
      <c r="A57" s="34"/>
      <c r="B57" s="35"/>
      <c r="C57" s="157" t="s">
        <v>94</v>
      </c>
      <c r="D57" s="158"/>
      <c r="E57" s="158"/>
      <c r="F57" s="158"/>
      <c r="G57" s="158"/>
      <c r="H57" s="158"/>
      <c r="I57" s="158"/>
      <c r="J57" s="159" t="s">
        <v>95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hidden="1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hidden="1" s="2" customFormat="1" ht="22.8" customHeight="1">
      <c r="A59" s="34"/>
      <c r="B59" s="35"/>
      <c r="C59" s="160" t="s">
        <v>74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96</v>
      </c>
    </row>
    <row r="60" hidden="1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hidden="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/>
    <row r="63" hidden="1"/>
    <row r="64" hidden="1"/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97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6" t="str">
        <f>E7</f>
        <v>Oprava skalních zářezů na trati 195 v úseku Rožmberk n. Vlt. – V. Brod.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91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SO 02-01 - Vyšší Brod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22</v>
      </c>
      <c r="D73" s="36"/>
      <c r="E73" s="36"/>
      <c r="F73" s="23" t="str">
        <f>F12</f>
        <v>trať 195 dle JŘ, TÚ Rožmberk n. Vlt. – V. Brod.</v>
      </c>
      <c r="G73" s="36"/>
      <c r="H73" s="36"/>
      <c r="I73" s="28" t="s">
        <v>24</v>
      </c>
      <c r="J73" s="68" t="str">
        <f>IF(J12="","",J12)</f>
        <v>8. 3. 2024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26</v>
      </c>
      <c r="D75" s="36"/>
      <c r="E75" s="36"/>
      <c r="F75" s="23" t="str">
        <f>E15</f>
        <v>Správa železnic, státní organizace, OŘ Plzeň</v>
      </c>
      <c r="G75" s="36"/>
      <c r="H75" s="36"/>
      <c r="I75" s="28" t="s">
        <v>34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32</v>
      </c>
      <c r="D76" s="36"/>
      <c r="E76" s="36"/>
      <c r="F76" s="23" t="str">
        <f>IF(E18="","",E18)</f>
        <v>Vyplň údaj</v>
      </c>
      <c r="G76" s="36"/>
      <c r="H76" s="36"/>
      <c r="I76" s="28" t="s">
        <v>38</v>
      </c>
      <c r="J76" s="32" t="str">
        <f>E24</f>
        <v>Libor Brabenec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1"/>
      <c r="B78" s="162"/>
      <c r="C78" s="163" t="s">
        <v>98</v>
      </c>
      <c r="D78" s="164" t="s">
        <v>61</v>
      </c>
      <c r="E78" s="164" t="s">
        <v>57</v>
      </c>
      <c r="F78" s="164" t="s">
        <v>58</v>
      </c>
      <c r="G78" s="164" t="s">
        <v>99</v>
      </c>
      <c r="H78" s="164" t="s">
        <v>100</v>
      </c>
      <c r="I78" s="164" t="s">
        <v>101</v>
      </c>
      <c r="J78" s="165" t="s">
        <v>95</v>
      </c>
      <c r="K78" s="166" t="s">
        <v>102</v>
      </c>
      <c r="L78" s="167"/>
      <c r="M78" s="88" t="s">
        <v>35</v>
      </c>
      <c r="N78" s="89" t="s">
        <v>46</v>
      </c>
      <c r="O78" s="89" t="s">
        <v>103</v>
      </c>
      <c r="P78" s="89" t="s">
        <v>104</v>
      </c>
      <c r="Q78" s="89" t="s">
        <v>105</v>
      </c>
      <c r="R78" s="89" t="s">
        <v>106</v>
      </c>
      <c r="S78" s="89" t="s">
        <v>107</v>
      </c>
      <c r="T78" s="90" t="s">
        <v>108</v>
      </c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</row>
    <row r="79" s="2" customFormat="1" ht="22.8" customHeight="1">
      <c r="A79" s="34"/>
      <c r="B79" s="35"/>
      <c r="C79" s="95" t="s">
        <v>109</v>
      </c>
      <c r="D79" s="36"/>
      <c r="E79" s="36"/>
      <c r="F79" s="36"/>
      <c r="G79" s="36"/>
      <c r="H79" s="36"/>
      <c r="I79" s="36"/>
      <c r="J79" s="168">
        <f>BK79</f>
        <v>0</v>
      </c>
      <c r="K79" s="36"/>
      <c r="L79" s="40"/>
      <c r="M79" s="91"/>
      <c r="N79" s="169"/>
      <c r="O79" s="92"/>
      <c r="P79" s="170">
        <f>SUM(P80:P250)</f>
        <v>0</v>
      </c>
      <c r="Q79" s="92"/>
      <c r="R79" s="170">
        <f>SUM(R80:R250)</f>
        <v>39.152463500000003</v>
      </c>
      <c r="S79" s="92"/>
      <c r="T79" s="171">
        <f>SUM(T80:T250)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75</v>
      </c>
      <c r="AU79" s="13" t="s">
        <v>96</v>
      </c>
      <c r="BK79" s="172">
        <f>SUM(BK80:BK250)</f>
        <v>0</v>
      </c>
    </row>
    <row r="80" s="2" customFormat="1" ht="16.5" customHeight="1">
      <c r="A80" s="34"/>
      <c r="B80" s="35"/>
      <c r="C80" s="173" t="s">
        <v>84</v>
      </c>
      <c r="D80" s="173" t="s">
        <v>110</v>
      </c>
      <c r="E80" s="174" t="s">
        <v>111</v>
      </c>
      <c r="F80" s="175" t="s">
        <v>112</v>
      </c>
      <c r="G80" s="176" t="s">
        <v>113</v>
      </c>
      <c r="H80" s="177">
        <v>6</v>
      </c>
      <c r="I80" s="178"/>
      <c r="J80" s="179">
        <f>ROUND(I80*H80,2)</f>
        <v>0</v>
      </c>
      <c r="K80" s="180"/>
      <c r="L80" s="40"/>
      <c r="M80" s="181" t="s">
        <v>35</v>
      </c>
      <c r="N80" s="182" t="s">
        <v>47</v>
      </c>
      <c r="O80" s="80"/>
      <c r="P80" s="183">
        <f>O80*H80</f>
        <v>0</v>
      </c>
      <c r="Q80" s="183">
        <v>0</v>
      </c>
      <c r="R80" s="183">
        <f>Q80*H80</f>
        <v>0</v>
      </c>
      <c r="S80" s="183">
        <v>0</v>
      </c>
      <c r="T80" s="184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5" t="s">
        <v>114</v>
      </c>
      <c r="AT80" s="185" t="s">
        <v>110</v>
      </c>
      <c r="AU80" s="185" t="s">
        <v>76</v>
      </c>
      <c r="AY80" s="13" t="s">
        <v>115</v>
      </c>
      <c r="BE80" s="186">
        <f>IF(N80="základní",J80,0)</f>
        <v>0</v>
      </c>
      <c r="BF80" s="186">
        <f>IF(N80="snížená",J80,0)</f>
        <v>0</v>
      </c>
      <c r="BG80" s="186">
        <f>IF(N80="zákl. přenesená",J80,0)</f>
        <v>0</v>
      </c>
      <c r="BH80" s="186">
        <f>IF(N80="sníž. přenesená",J80,0)</f>
        <v>0</v>
      </c>
      <c r="BI80" s="186">
        <f>IF(N80="nulová",J80,0)</f>
        <v>0</v>
      </c>
      <c r="BJ80" s="13" t="s">
        <v>84</v>
      </c>
      <c r="BK80" s="186">
        <f>ROUND(I80*H80,2)</f>
        <v>0</v>
      </c>
      <c r="BL80" s="13" t="s">
        <v>114</v>
      </c>
      <c r="BM80" s="185" t="s">
        <v>345</v>
      </c>
    </row>
    <row r="81" s="2" customFormat="1">
      <c r="A81" s="34"/>
      <c r="B81" s="35"/>
      <c r="C81" s="36"/>
      <c r="D81" s="187" t="s">
        <v>117</v>
      </c>
      <c r="E81" s="36"/>
      <c r="F81" s="188" t="s">
        <v>118</v>
      </c>
      <c r="G81" s="36"/>
      <c r="H81" s="36"/>
      <c r="I81" s="189"/>
      <c r="J81" s="36"/>
      <c r="K81" s="36"/>
      <c r="L81" s="40"/>
      <c r="M81" s="190"/>
      <c r="N81" s="191"/>
      <c r="O81" s="80"/>
      <c r="P81" s="80"/>
      <c r="Q81" s="80"/>
      <c r="R81" s="80"/>
      <c r="S81" s="80"/>
      <c r="T81" s="81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117</v>
      </c>
      <c r="AU81" s="13" t="s">
        <v>76</v>
      </c>
    </row>
    <row r="82" s="2" customFormat="1">
      <c r="A82" s="34"/>
      <c r="B82" s="35"/>
      <c r="C82" s="36"/>
      <c r="D82" s="192" t="s">
        <v>119</v>
      </c>
      <c r="E82" s="36"/>
      <c r="F82" s="193" t="s">
        <v>120</v>
      </c>
      <c r="G82" s="36"/>
      <c r="H82" s="36"/>
      <c r="I82" s="189"/>
      <c r="J82" s="36"/>
      <c r="K82" s="36"/>
      <c r="L82" s="40"/>
      <c r="M82" s="190"/>
      <c r="N82" s="191"/>
      <c r="O82" s="80"/>
      <c r="P82" s="80"/>
      <c r="Q82" s="80"/>
      <c r="R82" s="80"/>
      <c r="S82" s="80"/>
      <c r="T82" s="81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3" t="s">
        <v>119</v>
      </c>
      <c r="AU82" s="13" t="s">
        <v>76</v>
      </c>
    </row>
    <row r="83" s="2" customFormat="1">
      <c r="A83" s="34"/>
      <c r="B83" s="35"/>
      <c r="C83" s="36"/>
      <c r="D83" s="187" t="s">
        <v>121</v>
      </c>
      <c r="E83" s="36"/>
      <c r="F83" s="194" t="s">
        <v>122</v>
      </c>
      <c r="G83" s="36"/>
      <c r="H83" s="36"/>
      <c r="I83" s="189"/>
      <c r="J83" s="36"/>
      <c r="K83" s="36"/>
      <c r="L83" s="40"/>
      <c r="M83" s="190"/>
      <c r="N83" s="191"/>
      <c r="O83" s="80"/>
      <c r="P83" s="80"/>
      <c r="Q83" s="80"/>
      <c r="R83" s="80"/>
      <c r="S83" s="80"/>
      <c r="T83" s="81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3" t="s">
        <v>121</v>
      </c>
      <c r="AU83" s="13" t="s">
        <v>76</v>
      </c>
    </row>
    <row r="84" s="10" customFormat="1">
      <c r="A84" s="10"/>
      <c r="B84" s="195"/>
      <c r="C84" s="196"/>
      <c r="D84" s="187" t="s">
        <v>123</v>
      </c>
      <c r="E84" s="197" t="s">
        <v>35</v>
      </c>
      <c r="F84" s="198" t="s">
        <v>346</v>
      </c>
      <c r="G84" s="196"/>
      <c r="H84" s="199">
        <v>6</v>
      </c>
      <c r="I84" s="200"/>
      <c r="J84" s="196"/>
      <c r="K84" s="196"/>
      <c r="L84" s="201"/>
      <c r="M84" s="202"/>
      <c r="N84" s="203"/>
      <c r="O84" s="203"/>
      <c r="P84" s="203"/>
      <c r="Q84" s="203"/>
      <c r="R84" s="203"/>
      <c r="S84" s="203"/>
      <c r="T84" s="204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T84" s="205" t="s">
        <v>123</v>
      </c>
      <c r="AU84" s="205" t="s">
        <v>76</v>
      </c>
      <c r="AV84" s="10" t="s">
        <v>86</v>
      </c>
      <c r="AW84" s="10" t="s">
        <v>37</v>
      </c>
      <c r="AX84" s="10" t="s">
        <v>76</v>
      </c>
      <c r="AY84" s="205" t="s">
        <v>115</v>
      </c>
    </row>
    <row r="85" s="11" customFormat="1">
      <c r="A85" s="11"/>
      <c r="B85" s="206"/>
      <c r="C85" s="207"/>
      <c r="D85" s="187" t="s">
        <v>123</v>
      </c>
      <c r="E85" s="208" t="s">
        <v>35</v>
      </c>
      <c r="F85" s="209" t="s">
        <v>125</v>
      </c>
      <c r="G85" s="207"/>
      <c r="H85" s="210">
        <v>6</v>
      </c>
      <c r="I85" s="211"/>
      <c r="J85" s="207"/>
      <c r="K85" s="207"/>
      <c r="L85" s="212"/>
      <c r="M85" s="213"/>
      <c r="N85" s="214"/>
      <c r="O85" s="214"/>
      <c r="P85" s="214"/>
      <c r="Q85" s="214"/>
      <c r="R85" s="214"/>
      <c r="S85" s="214"/>
      <c r="T85" s="215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T85" s="216" t="s">
        <v>123</v>
      </c>
      <c r="AU85" s="216" t="s">
        <v>76</v>
      </c>
      <c r="AV85" s="11" t="s">
        <v>114</v>
      </c>
      <c r="AW85" s="11" t="s">
        <v>37</v>
      </c>
      <c r="AX85" s="11" t="s">
        <v>84</v>
      </c>
      <c r="AY85" s="216" t="s">
        <v>115</v>
      </c>
    </row>
    <row r="86" s="2" customFormat="1" ht="16.5" customHeight="1">
      <c r="A86" s="34"/>
      <c r="B86" s="35"/>
      <c r="C86" s="173" t="s">
        <v>86</v>
      </c>
      <c r="D86" s="173" t="s">
        <v>110</v>
      </c>
      <c r="E86" s="174" t="s">
        <v>126</v>
      </c>
      <c r="F86" s="175" t="s">
        <v>127</v>
      </c>
      <c r="G86" s="176" t="s">
        <v>128</v>
      </c>
      <c r="H86" s="177">
        <v>340</v>
      </c>
      <c r="I86" s="178"/>
      <c r="J86" s="179">
        <f>ROUND(I86*H86,2)</f>
        <v>0</v>
      </c>
      <c r="K86" s="180"/>
      <c r="L86" s="40"/>
      <c r="M86" s="181" t="s">
        <v>35</v>
      </c>
      <c r="N86" s="182" t="s">
        <v>47</v>
      </c>
      <c r="O86" s="80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5" t="s">
        <v>114</v>
      </c>
      <c r="AT86" s="185" t="s">
        <v>110</v>
      </c>
      <c r="AU86" s="185" t="s">
        <v>76</v>
      </c>
      <c r="AY86" s="13" t="s">
        <v>115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3" t="s">
        <v>84</v>
      </c>
      <c r="BK86" s="186">
        <f>ROUND(I86*H86,2)</f>
        <v>0</v>
      </c>
      <c r="BL86" s="13" t="s">
        <v>114</v>
      </c>
      <c r="BM86" s="185" t="s">
        <v>347</v>
      </c>
    </row>
    <row r="87" s="2" customFormat="1">
      <c r="A87" s="34"/>
      <c r="B87" s="35"/>
      <c r="C87" s="36"/>
      <c r="D87" s="187" t="s">
        <v>117</v>
      </c>
      <c r="E87" s="36"/>
      <c r="F87" s="188" t="s">
        <v>130</v>
      </c>
      <c r="G87" s="36"/>
      <c r="H87" s="36"/>
      <c r="I87" s="189"/>
      <c r="J87" s="36"/>
      <c r="K87" s="36"/>
      <c r="L87" s="40"/>
      <c r="M87" s="190"/>
      <c r="N87" s="191"/>
      <c r="O87" s="80"/>
      <c r="P87" s="80"/>
      <c r="Q87" s="80"/>
      <c r="R87" s="80"/>
      <c r="S87" s="80"/>
      <c r="T87" s="81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3" t="s">
        <v>117</v>
      </c>
      <c r="AU87" s="13" t="s">
        <v>76</v>
      </c>
    </row>
    <row r="88" s="2" customFormat="1">
      <c r="A88" s="34"/>
      <c r="B88" s="35"/>
      <c r="C88" s="36"/>
      <c r="D88" s="192" t="s">
        <v>119</v>
      </c>
      <c r="E88" s="36"/>
      <c r="F88" s="193" t="s">
        <v>131</v>
      </c>
      <c r="G88" s="36"/>
      <c r="H88" s="36"/>
      <c r="I88" s="189"/>
      <c r="J88" s="36"/>
      <c r="K88" s="36"/>
      <c r="L88" s="40"/>
      <c r="M88" s="190"/>
      <c r="N88" s="191"/>
      <c r="O88" s="80"/>
      <c r="P88" s="80"/>
      <c r="Q88" s="80"/>
      <c r="R88" s="80"/>
      <c r="S88" s="80"/>
      <c r="T88" s="81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3" t="s">
        <v>119</v>
      </c>
      <c r="AU88" s="13" t="s">
        <v>76</v>
      </c>
    </row>
    <row r="89" s="2" customFormat="1">
      <c r="A89" s="34"/>
      <c r="B89" s="35"/>
      <c r="C89" s="36"/>
      <c r="D89" s="187" t="s">
        <v>121</v>
      </c>
      <c r="E89" s="36"/>
      <c r="F89" s="194" t="s">
        <v>122</v>
      </c>
      <c r="G89" s="36"/>
      <c r="H89" s="36"/>
      <c r="I89" s="189"/>
      <c r="J89" s="36"/>
      <c r="K89" s="36"/>
      <c r="L89" s="40"/>
      <c r="M89" s="190"/>
      <c r="N89" s="191"/>
      <c r="O89" s="80"/>
      <c r="P89" s="80"/>
      <c r="Q89" s="80"/>
      <c r="R89" s="80"/>
      <c r="S89" s="80"/>
      <c r="T89" s="81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3" t="s">
        <v>121</v>
      </c>
      <c r="AU89" s="13" t="s">
        <v>76</v>
      </c>
    </row>
    <row r="90" s="10" customFormat="1">
      <c r="A90" s="10"/>
      <c r="B90" s="195"/>
      <c r="C90" s="196"/>
      <c r="D90" s="187" t="s">
        <v>123</v>
      </c>
      <c r="E90" s="197" t="s">
        <v>35</v>
      </c>
      <c r="F90" s="198" t="s">
        <v>348</v>
      </c>
      <c r="G90" s="196"/>
      <c r="H90" s="199">
        <v>340</v>
      </c>
      <c r="I90" s="200"/>
      <c r="J90" s="196"/>
      <c r="K90" s="196"/>
      <c r="L90" s="201"/>
      <c r="M90" s="202"/>
      <c r="N90" s="203"/>
      <c r="O90" s="203"/>
      <c r="P90" s="203"/>
      <c r="Q90" s="203"/>
      <c r="R90" s="203"/>
      <c r="S90" s="203"/>
      <c r="T90" s="204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05" t="s">
        <v>123</v>
      </c>
      <c r="AU90" s="205" t="s">
        <v>76</v>
      </c>
      <c r="AV90" s="10" t="s">
        <v>86</v>
      </c>
      <c r="AW90" s="10" t="s">
        <v>37</v>
      </c>
      <c r="AX90" s="10" t="s">
        <v>76</v>
      </c>
      <c r="AY90" s="205" t="s">
        <v>115</v>
      </c>
    </row>
    <row r="91" s="11" customFormat="1">
      <c r="A91" s="11"/>
      <c r="B91" s="206"/>
      <c r="C91" s="207"/>
      <c r="D91" s="187" t="s">
        <v>123</v>
      </c>
      <c r="E91" s="208" t="s">
        <v>35</v>
      </c>
      <c r="F91" s="209" t="s">
        <v>125</v>
      </c>
      <c r="G91" s="207"/>
      <c r="H91" s="210">
        <v>340</v>
      </c>
      <c r="I91" s="211"/>
      <c r="J91" s="207"/>
      <c r="K91" s="207"/>
      <c r="L91" s="212"/>
      <c r="M91" s="213"/>
      <c r="N91" s="214"/>
      <c r="O91" s="214"/>
      <c r="P91" s="214"/>
      <c r="Q91" s="214"/>
      <c r="R91" s="214"/>
      <c r="S91" s="214"/>
      <c r="T91" s="215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T91" s="216" t="s">
        <v>123</v>
      </c>
      <c r="AU91" s="216" t="s">
        <v>76</v>
      </c>
      <c r="AV91" s="11" t="s">
        <v>114</v>
      </c>
      <c r="AW91" s="11" t="s">
        <v>37</v>
      </c>
      <c r="AX91" s="11" t="s">
        <v>84</v>
      </c>
      <c r="AY91" s="216" t="s">
        <v>115</v>
      </c>
    </row>
    <row r="92" s="2" customFormat="1" ht="16.5" customHeight="1">
      <c r="A92" s="34"/>
      <c r="B92" s="35"/>
      <c r="C92" s="173" t="s">
        <v>133</v>
      </c>
      <c r="D92" s="173" t="s">
        <v>110</v>
      </c>
      <c r="E92" s="174" t="s">
        <v>134</v>
      </c>
      <c r="F92" s="175" t="s">
        <v>135</v>
      </c>
      <c r="G92" s="176" t="s">
        <v>136</v>
      </c>
      <c r="H92" s="177">
        <v>84.549999999999997</v>
      </c>
      <c r="I92" s="178"/>
      <c r="J92" s="179">
        <f>ROUND(I92*H92,2)</f>
        <v>0</v>
      </c>
      <c r="K92" s="180"/>
      <c r="L92" s="40"/>
      <c r="M92" s="181" t="s">
        <v>35</v>
      </c>
      <c r="N92" s="182" t="s">
        <v>47</v>
      </c>
      <c r="O92" s="80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5" t="s">
        <v>114</v>
      </c>
      <c r="AT92" s="185" t="s">
        <v>110</v>
      </c>
      <c r="AU92" s="185" t="s">
        <v>76</v>
      </c>
      <c r="AY92" s="13" t="s">
        <v>115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3" t="s">
        <v>84</v>
      </c>
      <c r="BK92" s="186">
        <f>ROUND(I92*H92,2)</f>
        <v>0</v>
      </c>
      <c r="BL92" s="13" t="s">
        <v>114</v>
      </c>
      <c r="BM92" s="185" t="s">
        <v>349</v>
      </c>
    </row>
    <row r="93" s="2" customFormat="1">
      <c r="A93" s="34"/>
      <c r="B93" s="35"/>
      <c r="C93" s="36"/>
      <c r="D93" s="187" t="s">
        <v>117</v>
      </c>
      <c r="E93" s="36"/>
      <c r="F93" s="188" t="s">
        <v>138</v>
      </c>
      <c r="G93" s="36"/>
      <c r="H93" s="36"/>
      <c r="I93" s="189"/>
      <c r="J93" s="36"/>
      <c r="K93" s="36"/>
      <c r="L93" s="40"/>
      <c r="M93" s="190"/>
      <c r="N93" s="191"/>
      <c r="O93" s="80"/>
      <c r="P93" s="80"/>
      <c r="Q93" s="80"/>
      <c r="R93" s="80"/>
      <c r="S93" s="80"/>
      <c r="T93" s="81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3" t="s">
        <v>117</v>
      </c>
      <c r="AU93" s="13" t="s">
        <v>76</v>
      </c>
    </row>
    <row r="94" s="2" customFormat="1">
      <c r="A94" s="34"/>
      <c r="B94" s="35"/>
      <c r="C94" s="36"/>
      <c r="D94" s="192" t="s">
        <v>119</v>
      </c>
      <c r="E94" s="36"/>
      <c r="F94" s="193" t="s">
        <v>139</v>
      </c>
      <c r="G94" s="36"/>
      <c r="H94" s="36"/>
      <c r="I94" s="189"/>
      <c r="J94" s="36"/>
      <c r="K94" s="36"/>
      <c r="L94" s="40"/>
      <c r="M94" s="190"/>
      <c r="N94" s="191"/>
      <c r="O94" s="80"/>
      <c r="P94" s="80"/>
      <c r="Q94" s="80"/>
      <c r="R94" s="80"/>
      <c r="S94" s="80"/>
      <c r="T94" s="81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3" t="s">
        <v>119</v>
      </c>
      <c r="AU94" s="13" t="s">
        <v>76</v>
      </c>
    </row>
    <row r="95" s="2" customFormat="1">
      <c r="A95" s="34"/>
      <c r="B95" s="35"/>
      <c r="C95" s="36"/>
      <c r="D95" s="187" t="s">
        <v>121</v>
      </c>
      <c r="E95" s="36"/>
      <c r="F95" s="194" t="s">
        <v>140</v>
      </c>
      <c r="G95" s="36"/>
      <c r="H95" s="36"/>
      <c r="I95" s="189"/>
      <c r="J95" s="36"/>
      <c r="K95" s="36"/>
      <c r="L95" s="40"/>
      <c r="M95" s="190"/>
      <c r="N95" s="191"/>
      <c r="O95" s="80"/>
      <c r="P95" s="80"/>
      <c r="Q95" s="80"/>
      <c r="R95" s="80"/>
      <c r="S95" s="80"/>
      <c r="T95" s="81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3" t="s">
        <v>121</v>
      </c>
      <c r="AU95" s="13" t="s">
        <v>76</v>
      </c>
    </row>
    <row r="96" s="10" customFormat="1">
      <c r="A96" s="10"/>
      <c r="B96" s="195"/>
      <c r="C96" s="196"/>
      <c r="D96" s="187" t="s">
        <v>123</v>
      </c>
      <c r="E96" s="197" t="s">
        <v>35</v>
      </c>
      <c r="F96" s="198" t="s">
        <v>350</v>
      </c>
      <c r="G96" s="196"/>
      <c r="H96" s="199">
        <v>0</v>
      </c>
      <c r="I96" s="200"/>
      <c r="J96" s="196"/>
      <c r="K96" s="196"/>
      <c r="L96" s="201"/>
      <c r="M96" s="202"/>
      <c r="N96" s="203"/>
      <c r="O96" s="203"/>
      <c r="P96" s="203"/>
      <c r="Q96" s="203"/>
      <c r="R96" s="203"/>
      <c r="S96" s="203"/>
      <c r="T96" s="204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05" t="s">
        <v>123</v>
      </c>
      <c r="AU96" s="205" t="s">
        <v>76</v>
      </c>
      <c r="AV96" s="10" t="s">
        <v>86</v>
      </c>
      <c r="AW96" s="10" t="s">
        <v>37</v>
      </c>
      <c r="AX96" s="10" t="s">
        <v>76</v>
      </c>
      <c r="AY96" s="205" t="s">
        <v>115</v>
      </c>
    </row>
    <row r="97" s="10" customFormat="1">
      <c r="A97" s="10"/>
      <c r="B97" s="195"/>
      <c r="C97" s="196"/>
      <c r="D97" s="187" t="s">
        <v>123</v>
      </c>
      <c r="E97" s="197" t="s">
        <v>35</v>
      </c>
      <c r="F97" s="198" t="s">
        <v>351</v>
      </c>
      <c r="G97" s="196"/>
      <c r="H97" s="199">
        <v>4.2999999999999998</v>
      </c>
      <c r="I97" s="200"/>
      <c r="J97" s="196"/>
      <c r="K97" s="196"/>
      <c r="L97" s="201"/>
      <c r="M97" s="202"/>
      <c r="N97" s="203"/>
      <c r="O97" s="203"/>
      <c r="P97" s="203"/>
      <c r="Q97" s="203"/>
      <c r="R97" s="203"/>
      <c r="S97" s="203"/>
      <c r="T97" s="204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05" t="s">
        <v>123</v>
      </c>
      <c r="AU97" s="205" t="s">
        <v>76</v>
      </c>
      <c r="AV97" s="10" t="s">
        <v>86</v>
      </c>
      <c r="AW97" s="10" t="s">
        <v>37</v>
      </c>
      <c r="AX97" s="10" t="s">
        <v>76</v>
      </c>
      <c r="AY97" s="205" t="s">
        <v>115</v>
      </c>
    </row>
    <row r="98" s="10" customFormat="1">
      <c r="A98" s="10"/>
      <c r="B98" s="195"/>
      <c r="C98" s="196"/>
      <c r="D98" s="187" t="s">
        <v>123</v>
      </c>
      <c r="E98" s="197" t="s">
        <v>35</v>
      </c>
      <c r="F98" s="198" t="s">
        <v>352</v>
      </c>
      <c r="G98" s="196"/>
      <c r="H98" s="199">
        <v>12.9</v>
      </c>
      <c r="I98" s="200"/>
      <c r="J98" s="196"/>
      <c r="K98" s="196"/>
      <c r="L98" s="201"/>
      <c r="M98" s="202"/>
      <c r="N98" s="203"/>
      <c r="O98" s="203"/>
      <c r="P98" s="203"/>
      <c r="Q98" s="203"/>
      <c r="R98" s="203"/>
      <c r="S98" s="203"/>
      <c r="T98" s="204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05" t="s">
        <v>123</v>
      </c>
      <c r="AU98" s="205" t="s">
        <v>76</v>
      </c>
      <c r="AV98" s="10" t="s">
        <v>86</v>
      </c>
      <c r="AW98" s="10" t="s">
        <v>37</v>
      </c>
      <c r="AX98" s="10" t="s">
        <v>76</v>
      </c>
      <c r="AY98" s="205" t="s">
        <v>115</v>
      </c>
    </row>
    <row r="99" s="10" customFormat="1">
      <c r="A99" s="10"/>
      <c r="B99" s="195"/>
      <c r="C99" s="196"/>
      <c r="D99" s="187" t="s">
        <v>123</v>
      </c>
      <c r="E99" s="197" t="s">
        <v>35</v>
      </c>
      <c r="F99" s="198" t="s">
        <v>353</v>
      </c>
      <c r="G99" s="196"/>
      <c r="H99" s="199">
        <v>4.2999999999999998</v>
      </c>
      <c r="I99" s="200"/>
      <c r="J99" s="196"/>
      <c r="K99" s="196"/>
      <c r="L99" s="201"/>
      <c r="M99" s="202"/>
      <c r="N99" s="203"/>
      <c r="O99" s="203"/>
      <c r="P99" s="203"/>
      <c r="Q99" s="203"/>
      <c r="R99" s="203"/>
      <c r="S99" s="203"/>
      <c r="T99" s="204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05" t="s">
        <v>123</v>
      </c>
      <c r="AU99" s="205" t="s">
        <v>76</v>
      </c>
      <c r="AV99" s="10" t="s">
        <v>86</v>
      </c>
      <c r="AW99" s="10" t="s">
        <v>37</v>
      </c>
      <c r="AX99" s="10" t="s">
        <v>76</v>
      </c>
      <c r="AY99" s="205" t="s">
        <v>115</v>
      </c>
    </row>
    <row r="100" s="10" customFormat="1">
      <c r="A100" s="10"/>
      <c r="B100" s="195"/>
      <c r="C100" s="196"/>
      <c r="D100" s="187" t="s">
        <v>123</v>
      </c>
      <c r="E100" s="197" t="s">
        <v>35</v>
      </c>
      <c r="F100" s="198" t="s">
        <v>354</v>
      </c>
      <c r="G100" s="196"/>
      <c r="H100" s="199">
        <v>45.149999999999999</v>
      </c>
      <c r="I100" s="200"/>
      <c r="J100" s="196"/>
      <c r="K100" s="196"/>
      <c r="L100" s="201"/>
      <c r="M100" s="202"/>
      <c r="N100" s="203"/>
      <c r="O100" s="203"/>
      <c r="P100" s="203"/>
      <c r="Q100" s="203"/>
      <c r="R100" s="203"/>
      <c r="S100" s="203"/>
      <c r="T100" s="204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05" t="s">
        <v>123</v>
      </c>
      <c r="AU100" s="205" t="s">
        <v>76</v>
      </c>
      <c r="AV100" s="10" t="s">
        <v>86</v>
      </c>
      <c r="AW100" s="10" t="s">
        <v>37</v>
      </c>
      <c r="AX100" s="10" t="s">
        <v>76</v>
      </c>
      <c r="AY100" s="205" t="s">
        <v>115</v>
      </c>
    </row>
    <row r="101" s="10" customFormat="1">
      <c r="A101" s="10"/>
      <c r="B101" s="195"/>
      <c r="C101" s="196"/>
      <c r="D101" s="187" t="s">
        <v>123</v>
      </c>
      <c r="E101" s="197" t="s">
        <v>35</v>
      </c>
      <c r="F101" s="198" t="s">
        <v>355</v>
      </c>
      <c r="G101" s="196"/>
      <c r="H101" s="199">
        <v>12.9</v>
      </c>
      <c r="I101" s="200"/>
      <c r="J101" s="196"/>
      <c r="K101" s="196"/>
      <c r="L101" s="201"/>
      <c r="M101" s="202"/>
      <c r="N101" s="203"/>
      <c r="O101" s="203"/>
      <c r="P101" s="203"/>
      <c r="Q101" s="203"/>
      <c r="R101" s="203"/>
      <c r="S101" s="203"/>
      <c r="T101" s="204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05" t="s">
        <v>123</v>
      </c>
      <c r="AU101" s="205" t="s">
        <v>76</v>
      </c>
      <c r="AV101" s="10" t="s">
        <v>86</v>
      </c>
      <c r="AW101" s="10" t="s">
        <v>37</v>
      </c>
      <c r="AX101" s="10" t="s">
        <v>76</v>
      </c>
      <c r="AY101" s="205" t="s">
        <v>115</v>
      </c>
    </row>
    <row r="102" s="10" customFormat="1">
      <c r="A102" s="10"/>
      <c r="B102" s="195"/>
      <c r="C102" s="196"/>
      <c r="D102" s="187" t="s">
        <v>123</v>
      </c>
      <c r="E102" s="197" t="s">
        <v>35</v>
      </c>
      <c r="F102" s="198" t="s">
        <v>356</v>
      </c>
      <c r="G102" s="196"/>
      <c r="H102" s="199">
        <v>5</v>
      </c>
      <c r="I102" s="200"/>
      <c r="J102" s="196"/>
      <c r="K102" s="196"/>
      <c r="L102" s="201"/>
      <c r="M102" s="202"/>
      <c r="N102" s="203"/>
      <c r="O102" s="203"/>
      <c r="P102" s="203"/>
      <c r="Q102" s="203"/>
      <c r="R102" s="203"/>
      <c r="S102" s="203"/>
      <c r="T102" s="204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05" t="s">
        <v>123</v>
      </c>
      <c r="AU102" s="205" t="s">
        <v>76</v>
      </c>
      <c r="AV102" s="10" t="s">
        <v>86</v>
      </c>
      <c r="AW102" s="10" t="s">
        <v>37</v>
      </c>
      <c r="AX102" s="10" t="s">
        <v>76</v>
      </c>
      <c r="AY102" s="205" t="s">
        <v>115</v>
      </c>
    </row>
    <row r="103" s="11" customFormat="1">
      <c r="A103" s="11"/>
      <c r="B103" s="206"/>
      <c r="C103" s="207"/>
      <c r="D103" s="187" t="s">
        <v>123</v>
      </c>
      <c r="E103" s="208" t="s">
        <v>35</v>
      </c>
      <c r="F103" s="209" t="s">
        <v>125</v>
      </c>
      <c r="G103" s="207"/>
      <c r="H103" s="210">
        <v>84.549999999999997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T103" s="216" t="s">
        <v>123</v>
      </c>
      <c r="AU103" s="216" t="s">
        <v>76</v>
      </c>
      <c r="AV103" s="11" t="s">
        <v>114</v>
      </c>
      <c r="AW103" s="11" t="s">
        <v>37</v>
      </c>
      <c r="AX103" s="11" t="s">
        <v>84</v>
      </c>
      <c r="AY103" s="216" t="s">
        <v>115</v>
      </c>
    </row>
    <row r="104" s="2" customFormat="1" ht="21.75" customHeight="1">
      <c r="A104" s="34"/>
      <c r="B104" s="35"/>
      <c r="C104" s="173" t="s">
        <v>114</v>
      </c>
      <c r="D104" s="173" t="s">
        <v>110</v>
      </c>
      <c r="E104" s="174" t="s">
        <v>145</v>
      </c>
      <c r="F104" s="175" t="s">
        <v>146</v>
      </c>
      <c r="G104" s="176" t="s">
        <v>136</v>
      </c>
      <c r="H104" s="177">
        <v>3.5</v>
      </c>
      <c r="I104" s="178"/>
      <c r="J104" s="179">
        <f>ROUND(I104*H104,2)</f>
        <v>0</v>
      </c>
      <c r="K104" s="180"/>
      <c r="L104" s="40"/>
      <c r="M104" s="181" t="s">
        <v>35</v>
      </c>
      <c r="N104" s="182" t="s">
        <v>47</v>
      </c>
      <c r="O104" s="80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5" t="s">
        <v>114</v>
      </c>
      <c r="AT104" s="185" t="s">
        <v>110</v>
      </c>
      <c r="AU104" s="185" t="s">
        <v>76</v>
      </c>
      <c r="AY104" s="13" t="s">
        <v>115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3" t="s">
        <v>84</v>
      </c>
      <c r="BK104" s="186">
        <f>ROUND(I104*H104,2)</f>
        <v>0</v>
      </c>
      <c r="BL104" s="13" t="s">
        <v>114</v>
      </c>
      <c r="BM104" s="185" t="s">
        <v>357</v>
      </c>
    </row>
    <row r="105" s="2" customFormat="1">
      <c r="A105" s="34"/>
      <c r="B105" s="35"/>
      <c r="C105" s="36"/>
      <c r="D105" s="187" t="s">
        <v>117</v>
      </c>
      <c r="E105" s="36"/>
      <c r="F105" s="188" t="s">
        <v>148</v>
      </c>
      <c r="G105" s="36"/>
      <c r="H105" s="36"/>
      <c r="I105" s="189"/>
      <c r="J105" s="36"/>
      <c r="K105" s="36"/>
      <c r="L105" s="40"/>
      <c r="M105" s="190"/>
      <c r="N105" s="191"/>
      <c r="O105" s="80"/>
      <c r="P105" s="80"/>
      <c r="Q105" s="80"/>
      <c r="R105" s="80"/>
      <c r="S105" s="80"/>
      <c r="T105" s="81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3" t="s">
        <v>117</v>
      </c>
      <c r="AU105" s="13" t="s">
        <v>76</v>
      </c>
    </row>
    <row r="106" s="2" customFormat="1">
      <c r="A106" s="34"/>
      <c r="B106" s="35"/>
      <c r="C106" s="36"/>
      <c r="D106" s="192" t="s">
        <v>119</v>
      </c>
      <c r="E106" s="36"/>
      <c r="F106" s="193" t="s">
        <v>149</v>
      </c>
      <c r="G106" s="36"/>
      <c r="H106" s="36"/>
      <c r="I106" s="189"/>
      <c r="J106" s="36"/>
      <c r="K106" s="36"/>
      <c r="L106" s="40"/>
      <c r="M106" s="190"/>
      <c r="N106" s="191"/>
      <c r="O106" s="80"/>
      <c r="P106" s="80"/>
      <c r="Q106" s="80"/>
      <c r="R106" s="80"/>
      <c r="S106" s="80"/>
      <c r="T106" s="81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3" t="s">
        <v>119</v>
      </c>
      <c r="AU106" s="13" t="s">
        <v>76</v>
      </c>
    </row>
    <row r="107" s="2" customFormat="1">
      <c r="A107" s="34"/>
      <c r="B107" s="35"/>
      <c r="C107" s="36"/>
      <c r="D107" s="187" t="s">
        <v>121</v>
      </c>
      <c r="E107" s="36"/>
      <c r="F107" s="194" t="s">
        <v>140</v>
      </c>
      <c r="G107" s="36"/>
      <c r="H107" s="36"/>
      <c r="I107" s="189"/>
      <c r="J107" s="36"/>
      <c r="K107" s="36"/>
      <c r="L107" s="40"/>
      <c r="M107" s="190"/>
      <c r="N107" s="191"/>
      <c r="O107" s="80"/>
      <c r="P107" s="80"/>
      <c r="Q107" s="80"/>
      <c r="R107" s="80"/>
      <c r="S107" s="80"/>
      <c r="T107" s="81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3" t="s">
        <v>121</v>
      </c>
      <c r="AU107" s="13" t="s">
        <v>76</v>
      </c>
    </row>
    <row r="108" s="10" customFormat="1">
      <c r="A108" s="10"/>
      <c r="B108" s="195"/>
      <c r="C108" s="196"/>
      <c r="D108" s="187" t="s">
        <v>123</v>
      </c>
      <c r="E108" s="197" t="s">
        <v>35</v>
      </c>
      <c r="F108" s="198" t="s">
        <v>358</v>
      </c>
      <c r="G108" s="196"/>
      <c r="H108" s="199">
        <v>3.5</v>
      </c>
      <c r="I108" s="200"/>
      <c r="J108" s="196"/>
      <c r="K108" s="196"/>
      <c r="L108" s="201"/>
      <c r="M108" s="202"/>
      <c r="N108" s="203"/>
      <c r="O108" s="203"/>
      <c r="P108" s="203"/>
      <c r="Q108" s="203"/>
      <c r="R108" s="203"/>
      <c r="S108" s="203"/>
      <c r="T108" s="204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05" t="s">
        <v>123</v>
      </c>
      <c r="AU108" s="205" t="s">
        <v>76</v>
      </c>
      <c r="AV108" s="10" t="s">
        <v>86</v>
      </c>
      <c r="AW108" s="10" t="s">
        <v>37</v>
      </c>
      <c r="AX108" s="10" t="s">
        <v>76</v>
      </c>
      <c r="AY108" s="205" t="s">
        <v>115</v>
      </c>
    </row>
    <row r="109" s="11" customFormat="1">
      <c r="A109" s="11"/>
      <c r="B109" s="206"/>
      <c r="C109" s="207"/>
      <c r="D109" s="187" t="s">
        <v>123</v>
      </c>
      <c r="E109" s="208" t="s">
        <v>35</v>
      </c>
      <c r="F109" s="209" t="s">
        <v>125</v>
      </c>
      <c r="G109" s="207"/>
      <c r="H109" s="210">
        <v>3.5</v>
      </c>
      <c r="I109" s="211"/>
      <c r="J109" s="207"/>
      <c r="K109" s="207"/>
      <c r="L109" s="212"/>
      <c r="M109" s="213"/>
      <c r="N109" s="214"/>
      <c r="O109" s="214"/>
      <c r="P109" s="214"/>
      <c r="Q109" s="214"/>
      <c r="R109" s="214"/>
      <c r="S109" s="214"/>
      <c r="T109" s="215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T109" s="216" t="s">
        <v>123</v>
      </c>
      <c r="AU109" s="216" t="s">
        <v>76</v>
      </c>
      <c r="AV109" s="11" t="s">
        <v>114</v>
      </c>
      <c r="AW109" s="11" t="s">
        <v>37</v>
      </c>
      <c r="AX109" s="11" t="s">
        <v>84</v>
      </c>
      <c r="AY109" s="216" t="s">
        <v>115</v>
      </c>
    </row>
    <row r="110" s="2" customFormat="1" ht="16.5" customHeight="1">
      <c r="A110" s="34"/>
      <c r="B110" s="35"/>
      <c r="C110" s="173" t="s">
        <v>151</v>
      </c>
      <c r="D110" s="173" t="s">
        <v>110</v>
      </c>
      <c r="E110" s="174" t="s">
        <v>152</v>
      </c>
      <c r="F110" s="175" t="s">
        <v>153</v>
      </c>
      <c r="G110" s="176" t="s">
        <v>136</v>
      </c>
      <c r="H110" s="177">
        <v>9.5749999999999993</v>
      </c>
      <c r="I110" s="178"/>
      <c r="J110" s="179">
        <f>ROUND(I110*H110,2)</f>
        <v>0</v>
      </c>
      <c r="K110" s="180"/>
      <c r="L110" s="40"/>
      <c r="M110" s="181" t="s">
        <v>35</v>
      </c>
      <c r="N110" s="182" t="s">
        <v>47</v>
      </c>
      <c r="O110" s="80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5" t="s">
        <v>114</v>
      </c>
      <c r="AT110" s="185" t="s">
        <v>110</v>
      </c>
      <c r="AU110" s="185" t="s">
        <v>76</v>
      </c>
      <c r="AY110" s="13" t="s">
        <v>115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3" t="s">
        <v>84</v>
      </c>
      <c r="BK110" s="186">
        <f>ROUND(I110*H110,2)</f>
        <v>0</v>
      </c>
      <c r="BL110" s="13" t="s">
        <v>114</v>
      </c>
      <c r="BM110" s="185" t="s">
        <v>359</v>
      </c>
    </row>
    <row r="111" s="2" customFormat="1">
      <c r="A111" s="34"/>
      <c r="B111" s="35"/>
      <c r="C111" s="36"/>
      <c r="D111" s="187" t="s">
        <v>117</v>
      </c>
      <c r="E111" s="36"/>
      <c r="F111" s="188" t="s">
        <v>155</v>
      </c>
      <c r="G111" s="36"/>
      <c r="H111" s="36"/>
      <c r="I111" s="189"/>
      <c r="J111" s="36"/>
      <c r="K111" s="36"/>
      <c r="L111" s="40"/>
      <c r="M111" s="190"/>
      <c r="N111" s="191"/>
      <c r="O111" s="80"/>
      <c r="P111" s="80"/>
      <c r="Q111" s="80"/>
      <c r="R111" s="80"/>
      <c r="S111" s="80"/>
      <c r="T111" s="81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3" t="s">
        <v>117</v>
      </c>
      <c r="AU111" s="13" t="s">
        <v>76</v>
      </c>
    </row>
    <row r="112" s="2" customFormat="1">
      <c r="A112" s="34"/>
      <c r="B112" s="35"/>
      <c r="C112" s="36"/>
      <c r="D112" s="192" t="s">
        <v>119</v>
      </c>
      <c r="E112" s="36"/>
      <c r="F112" s="193" t="s">
        <v>156</v>
      </c>
      <c r="G112" s="36"/>
      <c r="H112" s="36"/>
      <c r="I112" s="189"/>
      <c r="J112" s="36"/>
      <c r="K112" s="36"/>
      <c r="L112" s="40"/>
      <c r="M112" s="190"/>
      <c r="N112" s="191"/>
      <c r="O112" s="80"/>
      <c r="P112" s="80"/>
      <c r="Q112" s="80"/>
      <c r="R112" s="80"/>
      <c r="S112" s="80"/>
      <c r="T112" s="81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3" t="s">
        <v>119</v>
      </c>
      <c r="AU112" s="13" t="s">
        <v>76</v>
      </c>
    </row>
    <row r="113" s="2" customFormat="1">
      <c r="A113" s="34"/>
      <c r="B113" s="35"/>
      <c r="C113" s="36"/>
      <c r="D113" s="187" t="s">
        <v>121</v>
      </c>
      <c r="E113" s="36"/>
      <c r="F113" s="194" t="s">
        <v>157</v>
      </c>
      <c r="G113" s="36"/>
      <c r="H113" s="36"/>
      <c r="I113" s="189"/>
      <c r="J113" s="36"/>
      <c r="K113" s="36"/>
      <c r="L113" s="40"/>
      <c r="M113" s="190"/>
      <c r="N113" s="191"/>
      <c r="O113" s="80"/>
      <c r="P113" s="80"/>
      <c r="Q113" s="80"/>
      <c r="R113" s="80"/>
      <c r="S113" s="80"/>
      <c r="T113" s="81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121</v>
      </c>
      <c r="AU113" s="13" t="s">
        <v>76</v>
      </c>
    </row>
    <row r="114" s="10" customFormat="1">
      <c r="A114" s="10"/>
      <c r="B114" s="195"/>
      <c r="C114" s="196"/>
      <c r="D114" s="187" t="s">
        <v>123</v>
      </c>
      <c r="E114" s="197" t="s">
        <v>35</v>
      </c>
      <c r="F114" s="198" t="s">
        <v>360</v>
      </c>
      <c r="G114" s="196"/>
      <c r="H114" s="199">
        <v>0</v>
      </c>
      <c r="I114" s="200"/>
      <c r="J114" s="196"/>
      <c r="K114" s="196"/>
      <c r="L114" s="201"/>
      <c r="M114" s="202"/>
      <c r="N114" s="203"/>
      <c r="O114" s="203"/>
      <c r="P114" s="203"/>
      <c r="Q114" s="203"/>
      <c r="R114" s="203"/>
      <c r="S114" s="203"/>
      <c r="T114" s="204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205" t="s">
        <v>123</v>
      </c>
      <c r="AU114" s="205" t="s">
        <v>76</v>
      </c>
      <c r="AV114" s="10" t="s">
        <v>86</v>
      </c>
      <c r="AW114" s="10" t="s">
        <v>37</v>
      </c>
      <c r="AX114" s="10" t="s">
        <v>76</v>
      </c>
      <c r="AY114" s="205" t="s">
        <v>115</v>
      </c>
    </row>
    <row r="115" s="10" customFormat="1">
      <c r="A115" s="10"/>
      <c r="B115" s="195"/>
      <c r="C115" s="196"/>
      <c r="D115" s="187" t="s">
        <v>123</v>
      </c>
      <c r="E115" s="197" t="s">
        <v>35</v>
      </c>
      <c r="F115" s="198" t="s">
        <v>361</v>
      </c>
      <c r="G115" s="196"/>
      <c r="H115" s="199">
        <v>9.5749999999999993</v>
      </c>
      <c r="I115" s="200"/>
      <c r="J115" s="196"/>
      <c r="K115" s="196"/>
      <c r="L115" s="201"/>
      <c r="M115" s="202"/>
      <c r="N115" s="203"/>
      <c r="O115" s="203"/>
      <c r="P115" s="203"/>
      <c r="Q115" s="203"/>
      <c r="R115" s="203"/>
      <c r="S115" s="203"/>
      <c r="T115" s="204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T115" s="205" t="s">
        <v>123</v>
      </c>
      <c r="AU115" s="205" t="s">
        <v>76</v>
      </c>
      <c r="AV115" s="10" t="s">
        <v>86</v>
      </c>
      <c r="AW115" s="10" t="s">
        <v>37</v>
      </c>
      <c r="AX115" s="10" t="s">
        <v>76</v>
      </c>
      <c r="AY115" s="205" t="s">
        <v>115</v>
      </c>
    </row>
    <row r="116" s="11" customFormat="1">
      <c r="A116" s="11"/>
      <c r="B116" s="206"/>
      <c r="C116" s="207"/>
      <c r="D116" s="187" t="s">
        <v>123</v>
      </c>
      <c r="E116" s="208" t="s">
        <v>35</v>
      </c>
      <c r="F116" s="209" t="s">
        <v>125</v>
      </c>
      <c r="G116" s="207"/>
      <c r="H116" s="210">
        <v>9.5749999999999993</v>
      </c>
      <c r="I116" s="211"/>
      <c r="J116" s="207"/>
      <c r="K116" s="207"/>
      <c r="L116" s="212"/>
      <c r="M116" s="213"/>
      <c r="N116" s="214"/>
      <c r="O116" s="214"/>
      <c r="P116" s="214"/>
      <c r="Q116" s="214"/>
      <c r="R116" s="214"/>
      <c r="S116" s="214"/>
      <c r="T116" s="215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T116" s="216" t="s">
        <v>123</v>
      </c>
      <c r="AU116" s="216" t="s">
        <v>76</v>
      </c>
      <c r="AV116" s="11" t="s">
        <v>114</v>
      </c>
      <c r="AW116" s="11" t="s">
        <v>37</v>
      </c>
      <c r="AX116" s="11" t="s">
        <v>84</v>
      </c>
      <c r="AY116" s="216" t="s">
        <v>115</v>
      </c>
    </row>
    <row r="117" s="2" customFormat="1" ht="16.5" customHeight="1">
      <c r="A117" s="34"/>
      <c r="B117" s="35"/>
      <c r="C117" s="173" t="s">
        <v>161</v>
      </c>
      <c r="D117" s="173" t="s">
        <v>110</v>
      </c>
      <c r="E117" s="174" t="s">
        <v>162</v>
      </c>
      <c r="F117" s="175" t="s">
        <v>163</v>
      </c>
      <c r="G117" s="176" t="s">
        <v>136</v>
      </c>
      <c r="H117" s="177">
        <v>10.574999999999999</v>
      </c>
      <c r="I117" s="178"/>
      <c r="J117" s="179">
        <f>ROUND(I117*H117,2)</f>
        <v>0</v>
      </c>
      <c r="K117" s="180"/>
      <c r="L117" s="40"/>
      <c r="M117" s="181" t="s">
        <v>35</v>
      </c>
      <c r="N117" s="182" t="s">
        <v>47</v>
      </c>
      <c r="O117" s="80"/>
      <c r="P117" s="183">
        <f>O117*H117</f>
        <v>0</v>
      </c>
      <c r="Q117" s="183">
        <v>0.00158</v>
      </c>
      <c r="R117" s="183">
        <f>Q117*H117</f>
        <v>0.016708499999999998</v>
      </c>
      <c r="S117" s="183">
        <v>0</v>
      </c>
      <c r="T117" s="184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5" t="s">
        <v>114</v>
      </c>
      <c r="AT117" s="185" t="s">
        <v>110</v>
      </c>
      <c r="AU117" s="185" t="s">
        <v>76</v>
      </c>
      <c r="AY117" s="13" t="s">
        <v>115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3" t="s">
        <v>84</v>
      </c>
      <c r="BK117" s="186">
        <f>ROUND(I117*H117,2)</f>
        <v>0</v>
      </c>
      <c r="BL117" s="13" t="s">
        <v>114</v>
      </c>
      <c r="BM117" s="185" t="s">
        <v>362</v>
      </c>
    </row>
    <row r="118" s="2" customFormat="1">
      <c r="A118" s="34"/>
      <c r="B118" s="35"/>
      <c r="C118" s="36"/>
      <c r="D118" s="187" t="s">
        <v>117</v>
      </c>
      <c r="E118" s="36"/>
      <c r="F118" s="188" t="s">
        <v>165</v>
      </c>
      <c r="G118" s="36"/>
      <c r="H118" s="36"/>
      <c r="I118" s="189"/>
      <c r="J118" s="36"/>
      <c r="K118" s="36"/>
      <c r="L118" s="40"/>
      <c r="M118" s="190"/>
      <c r="N118" s="191"/>
      <c r="O118" s="80"/>
      <c r="P118" s="80"/>
      <c r="Q118" s="80"/>
      <c r="R118" s="80"/>
      <c r="S118" s="80"/>
      <c r="T118" s="81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117</v>
      </c>
      <c r="AU118" s="13" t="s">
        <v>76</v>
      </c>
    </row>
    <row r="119" s="2" customFormat="1">
      <c r="A119" s="34"/>
      <c r="B119" s="35"/>
      <c r="C119" s="36"/>
      <c r="D119" s="192" t="s">
        <v>119</v>
      </c>
      <c r="E119" s="36"/>
      <c r="F119" s="193" t="s">
        <v>166</v>
      </c>
      <c r="G119" s="36"/>
      <c r="H119" s="36"/>
      <c r="I119" s="189"/>
      <c r="J119" s="36"/>
      <c r="K119" s="36"/>
      <c r="L119" s="40"/>
      <c r="M119" s="190"/>
      <c r="N119" s="191"/>
      <c r="O119" s="80"/>
      <c r="P119" s="80"/>
      <c r="Q119" s="80"/>
      <c r="R119" s="80"/>
      <c r="S119" s="80"/>
      <c r="T119" s="81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119</v>
      </c>
      <c r="AU119" s="13" t="s">
        <v>76</v>
      </c>
    </row>
    <row r="120" s="2" customFormat="1">
      <c r="A120" s="34"/>
      <c r="B120" s="35"/>
      <c r="C120" s="36"/>
      <c r="D120" s="187" t="s">
        <v>121</v>
      </c>
      <c r="E120" s="36"/>
      <c r="F120" s="194" t="s">
        <v>157</v>
      </c>
      <c r="G120" s="36"/>
      <c r="H120" s="36"/>
      <c r="I120" s="189"/>
      <c r="J120" s="36"/>
      <c r="K120" s="36"/>
      <c r="L120" s="40"/>
      <c r="M120" s="190"/>
      <c r="N120" s="191"/>
      <c r="O120" s="80"/>
      <c r="P120" s="80"/>
      <c r="Q120" s="80"/>
      <c r="R120" s="80"/>
      <c r="S120" s="80"/>
      <c r="T120" s="81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121</v>
      </c>
      <c r="AU120" s="13" t="s">
        <v>76</v>
      </c>
    </row>
    <row r="121" s="10" customFormat="1">
      <c r="A121" s="10"/>
      <c r="B121" s="195"/>
      <c r="C121" s="196"/>
      <c r="D121" s="187" t="s">
        <v>123</v>
      </c>
      <c r="E121" s="197" t="s">
        <v>35</v>
      </c>
      <c r="F121" s="198" t="s">
        <v>158</v>
      </c>
      <c r="G121" s="196"/>
      <c r="H121" s="199">
        <v>0</v>
      </c>
      <c r="I121" s="200"/>
      <c r="J121" s="196"/>
      <c r="K121" s="196"/>
      <c r="L121" s="201"/>
      <c r="M121" s="202"/>
      <c r="N121" s="203"/>
      <c r="O121" s="203"/>
      <c r="P121" s="203"/>
      <c r="Q121" s="203"/>
      <c r="R121" s="203"/>
      <c r="S121" s="203"/>
      <c r="T121" s="204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05" t="s">
        <v>123</v>
      </c>
      <c r="AU121" s="205" t="s">
        <v>76</v>
      </c>
      <c r="AV121" s="10" t="s">
        <v>86</v>
      </c>
      <c r="AW121" s="10" t="s">
        <v>37</v>
      </c>
      <c r="AX121" s="10" t="s">
        <v>76</v>
      </c>
      <c r="AY121" s="205" t="s">
        <v>115</v>
      </c>
    </row>
    <row r="122" s="10" customFormat="1">
      <c r="A122" s="10"/>
      <c r="B122" s="195"/>
      <c r="C122" s="196"/>
      <c r="D122" s="187" t="s">
        <v>123</v>
      </c>
      <c r="E122" s="197" t="s">
        <v>35</v>
      </c>
      <c r="F122" s="198" t="s">
        <v>361</v>
      </c>
      <c r="G122" s="196"/>
      <c r="H122" s="199">
        <v>9.5749999999999993</v>
      </c>
      <c r="I122" s="200"/>
      <c r="J122" s="196"/>
      <c r="K122" s="196"/>
      <c r="L122" s="201"/>
      <c r="M122" s="202"/>
      <c r="N122" s="203"/>
      <c r="O122" s="203"/>
      <c r="P122" s="203"/>
      <c r="Q122" s="203"/>
      <c r="R122" s="203"/>
      <c r="S122" s="203"/>
      <c r="T122" s="204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05" t="s">
        <v>123</v>
      </c>
      <c r="AU122" s="205" t="s">
        <v>76</v>
      </c>
      <c r="AV122" s="10" t="s">
        <v>86</v>
      </c>
      <c r="AW122" s="10" t="s">
        <v>37</v>
      </c>
      <c r="AX122" s="10" t="s">
        <v>76</v>
      </c>
      <c r="AY122" s="205" t="s">
        <v>115</v>
      </c>
    </row>
    <row r="123" s="10" customFormat="1">
      <c r="A123" s="10"/>
      <c r="B123" s="195"/>
      <c r="C123" s="196"/>
      <c r="D123" s="187" t="s">
        <v>123</v>
      </c>
      <c r="E123" s="197" t="s">
        <v>35</v>
      </c>
      <c r="F123" s="198" t="s">
        <v>363</v>
      </c>
      <c r="G123" s="196"/>
      <c r="H123" s="199">
        <v>1</v>
      </c>
      <c r="I123" s="200"/>
      <c r="J123" s="196"/>
      <c r="K123" s="196"/>
      <c r="L123" s="201"/>
      <c r="M123" s="202"/>
      <c r="N123" s="203"/>
      <c r="O123" s="203"/>
      <c r="P123" s="203"/>
      <c r="Q123" s="203"/>
      <c r="R123" s="203"/>
      <c r="S123" s="203"/>
      <c r="T123" s="204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05" t="s">
        <v>123</v>
      </c>
      <c r="AU123" s="205" t="s">
        <v>76</v>
      </c>
      <c r="AV123" s="10" t="s">
        <v>86</v>
      </c>
      <c r="AW123" s="10" t="s">
        <v>37</v>
      </c>
      <c r="AX123" s="10" t="s">
        <v>76</v>
      </c>
      <c r="AY123" s="205" t="s">
        <v>115</v>
      </c>
    </row>
    <row r="124" s="11" customFormat="1">
      <c r="A124" s="11"/>
      <c r="B124" s="206"/>
      <c r="C124" s="207"/>
      <c r="D124" s="187" t="s">
        <v>123</v>
      </c>
      <c r="E124" s="208" t="s">
        <v>35</v>
      </c>
      <c r="F124" s="209" t="s">
        <v>125</v>
      </c>
      <c r="G124" s="207"/>
      <c r="H124" s="210">
        <v>10.574999999999999</v>
      </c>
      <c r="I124" s="211"/>
      <c r="J124" s="207"/>
      <c r="K124" s="207"/>
      <c r="L124" s="212"/>
      <c r="M124" s="213"/>
      <c r="N124" s="214"/>
      <c r="O124" s="214"/>
      <c r="P124" s="214"/>
      <c r="Q124" s="214"/>
      <c r="R124" s="214"/>
      <c r="S124" s="214"/>
      <c r="T124" s="215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T124" s="216" t="s">
        <v>123</v>
      </c>
      <c r="AU124" s="216" t="s">
        <v>76</v>
      </c>
      <c r="AV124" s="11" t="s">
        <v>114</v>
      </c>
      <c r="AW124" s="11" t="s">
        <v>37</v>
      </c>
      <c r="AX124" s="11" t="s">
        <v>84</v>
      </c>
      <c r="AY124" s="216" t="s">
        <v>115</v>
      </c>
    </row>
    <row r="125" s="2" customFormat="1" ht="21.75" customHeight="1">
      <c r="A125" s="34"/>
      <c r="B125" s="35"/>
      <c r="C125" s="173" t="s">
        <v>169</v>
      </c>
      <c r="D125" s="173" t="s">
        <v>110</v>
      </c>
      <c r="E125" s="174" t="s">
        <v>170</v>
      </c>
      <c r="F125" s="175" t="s">
        <v>171</v>
      </c>
      <c r="G125" s="176" t="s">
        <v>172</v>
      </c>
      <c r="H125" s="177">
        <v>170.80000000000001</v>
      </c>
      <c r="I125" s="178"/>
      <c r="J125" s="179">
        <f>ROUND(I125*H125,2)</f>
        <v>0</v>
      </c>
      <c r="K125" s="180"/>
      <c r="L125" s="40"/>
      <c r="M125" s="181" t="s">
        <v>35</v>
      </c>
      <c r="N125" s="182" t="s">
        <v>47</v>
      </c>
      <c r="O125" s="80"/>
      <c r="P125" s="183">
        <f>O125*H125</f>
        <v>0</v>
      </c>
      <c r="Q125" s="183">
        <v>0.00011</v>
      </c>
      <c r="R125" s="183">
        <f>Q125*H125</f>
        <v>0.018788000000000003</v>
      </c>
      <c r="S125" s="183">
        <v>0</v>
      </c>
      <c r="T125" s="184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5" t="s">
        <v>114</v>
      </c>
      <c r="AT125" s="185" t="s">
        <v>110</v>
      </c>
      <c r="AU125" s="185" t="s">
        <v>76</v>
      </c>
      <c r="AY125" s="13" t="s">
        <v>115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3" t="s">
        <v>84</v>
      </c>
      <c r="BK125" s="186">
        <f>ROUND(I125*H125,2)</f>
        <v>0</v>
      </c>
      <c r="BL125" s="13" t="s">
        <v>114</v>
      </c>
      <c r="BM125" s="185" t="s">
        <v>364</v>
      </c>
    </row>
    <row r="126" s="2" customFormat="1">
      <c r="A126" s="34"/>
      <c r="B126" s="35"/>
      <c r="C126" s="36"/>
      <c r="D126" s="187" t="s">
        <v>117</v>
      </c>
      <c r="E126" s="36"/>
      <c r="F126" s="188" t="s">
        <v>174</v>
      </c>
      <c r="G126" s="36"/>
      <c r="H126" s="36"/>
      <c r="I126" s="189"/>
      <c r="J126" s="36"/>
      <c r="K126" s="36"/>
      <c r="L126" s="40"/>
      <c r="M126" s="190"/>
      <c r="N126" s="191"/>
      <c r="O126" s="80"/>
      <c r="P126" s="80"/>
      <c r="Q126" s="80"/>
      <c r="R126" s="80"/>
      <c r="S126" s="80"/>
      <c r="T126" s="81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117</v>
      </c>
      <c r="AU126" s="13" t="s">
        <v>76</v>
      </c>
    </row>
    <row r="127" s="2" customFormat="1">
      <c r="A127" s="34"/>
      <c r="B127" s="35"/>
      <c r="C127" s="36"/>
      <c r="D127" s="192" t="s">
        <v>119</v>
      </c>
      <c r="E127" s="36"/>
      <c r="F127" s="193" t="s">
        <v>175</v>
      </c>
      <c r="G127" s="36"/>
      <c r="H127" s="36"/>
      <c r="I127" s="189"/>
      <c r="J127" s="36"/>
      <c r="K127" s="36"/>
      <c r="L127" s="40"/>
      <c r="M127" s="190"/>
      <c r="N127" s="191"/>
      <c r="O127" s="80"/>
      <c r="P127" s="80"/>
      <c r="Q127" s="80"/>
      <c r="R127" s="80"/>
      <c r="S127" s="80"/>
      <c r="T127" s="81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119</v>
      </c>
      <c r="AU127" s="13" t="s">
        <v>76</v>
      </c>
    </row>
    <row r="128" s="2" customFormat="1">
      <c r="A128" s="34"/>
      <c r="B128" s="35"/>
      <c r="C128" s="36"/>
      <c r="D128" s="187" t="s">
        <v>121</v>
      </c>
      <c r="E128" s="36"/>
      <c r="F128" s="194" t="s">
        <v>176</v>
      </c>
      <c r="G128" s="36"/>
      <c r="H128" s="36"/>
      <c r="I128" s="189"/>
      <c r="J128" s="36"/>
      <c r="K128" s="36"/>
      <c r="L128" s="40"/>
      <c r="M128" s="190"/>
      <c r="N128" s="191"/>
      <c r="O128" s="80"/>
      <c r="P128" s="80"/>
      <c r="Q128" s="80"/>
      <c r="R128" s="80"/>
      <c r="S128" s="80"/>
      <c r="T128" s="81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121</v>
      </c>
      <c r="AU128" s="13" t="s">
        <v>76</v>
      </c>
    </row>
    <row r="129" s="10" customFormat="1">
      <c r="A129" s="10"/>
      <c r="B129" s="195"/>
      <c r="C129" s="196"/>
      <c r="D129" s="187" t="s">
        <v>123</v>
      </c>
      <c r="E129" s="197" t="s">
        <v>35</v>
      </c>
      <c r="F129" s="198" t="s">
        <v>365</v>
      </c>
      <c r="G129" s="196"/>
      <c r="H129" s="199">
        <v>170.80000000000001</v>
      </c>
      <c r="I129" s="200"/>
      <c r="J129" s="196"/>
      <c r="K129" s="196"/>
      <c r="L129" s="201"/>
      <c r="M129" s="202"/>
      <c r="N129" s="203"/>
      <c r="O129" s="203"/>
      <c r="P129" s="203"/>
      <c r="Q129" s="203"/>
      <c r="R129" s="203"/>
      <c r="S129" s="203"/>
      <c r="T129" s="204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05" t="s">
        <v>123</v>
      </c>
      <c r="AU129" s="205" t="s">
        <v>76</v>
      </c>
      <c r="AV129" s="10" t="s">
        <v>86</v>
      </c>
      <c r="AW129" s="10" t="s">
        <v>37</v>
      </c>
      <c r="AX129" s="10" t="s">
        <v>76</v>
      </c>
      <c r="AY129" s="205" t="s">
        <v>115</v>
      </c>
    </row>
    <row r="130" s="11" customFormat="1">
      <c r="A130" s="11"/>
      <c r="B130" s="206"/>
      <c r="C130" s="207"/>
      <c r="D130" s="187" t="s">
        <v>123</v>
      </c>
      <c r="E130" s="208" t="s">
        <v>35</v>
      </c>
      <c r="F130" s="209" t="s">
        <v>125</v>
      </c>
      <c r="G130" s="207"/>
      <c r="H130" s="210">
        <v>170.80000000000001</v>
      </c>
      <c r="I130" s="211"/>
      <c r="J130" s="207"/>
      <c r="K130" s="207"/>
      <c r="L130" s="212"/>
      <c r="M130" s="213"/>
      <c r="N130" s="214"/>
      <c r="O130" s="214"/>
      <c r="P130" s="214"/>
      <c r="Q130" s="214"/>
      <c r="R130" s="214"/>
      <c r="S130" s="214"/>
      <c r="T130" s="215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T130" s="216" t="s">
        <v>123</v>
      </c>
      <c r="AU130" s="216" t="s">
        <v>76</v>
      </c>
      <c r="AV130" s="11" t="s">
        <v>114</v>
      </c>
      <c r="AW130" s="11" t="s">
        <v>37</v>
      </c>
      <c r="AX130" s="11" t="s">
        <v>84</v>
      </c>
      <c r="AY130" s="216" t="s">
        <v>115</v>
      </c>
    </row>
    <row r="131" s="2" customFormat="1" ht="24.15" customHeight="1">
      <c r="A131" s="34"/>
      <c r="B131" s="35"/>
      <c r="C131" s="173" t="s">
        <v>178</v>
      </c>
      <c r="D131" s="173" t="s">
        <v>110</v>
      </c>
      <c r="E131" s="174" t="s">
        <v>179</v>
      </c>
      <c r="F131" s="175" t="s">
        <v>180</v>
      </c>
      <c r="G131" s="176" t="s">
        <v>113</v>
      </c>
      <c r="H131" s="177">
        <v>61</v>
      </c>
      <c r="I131" s="178"/>
      <c r="J131" s="179">
        <f>ROUND(I131*H131,2)</f>
        <v>0</v>
      </c>
      <c r="K131" s="180"/>
      <c r="L131" s="40"/>
      <c r="M131" s="181" t="s">
        <v>35</v>
      </c>
      <c r="N131" s="182" t="s">
        <v>47</v>
      </c>
      <c r="O131" s="80"/>
      <c r="P131" s="183">
        <f>O131*H131</f>
        <v>0</v>
      </c>
      <c r="Q131" s="183">
        <v>0.034540000000000001</v>
      </c>
      <c r="R131" s="183">
        <f>Q131*H131</f>
        <v>2.1069400000000003</v>
      </c>
      <c r="S131" s="183">
        <v>0</v>
      </c>
      <c r="T131" s="184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5" t="s">
        <v>114</v>
      </c>
      <c r="AT131" s="185" t="s">
        <v>110</v>
      </c>
      <c r="AU131" s="185" t="s">
        <v>76</v>
      </c>
      <c r="AY131" s="13" t="s">
        <v>115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3" t="s">
        <v>84</v>
      </c>
      <c r="BK131" s="186">
        <f>ROUND(I131*H131,2)</f>
        <v>0</v>
      </c>
      <c r="BL131" s="13" t="s">
        <v>114</v>
      </c>
      <c r="BM131" s="185" t="s">
        <v>366</v>
      </c>
    </row>
    <row r="132" s="2" customFormat="1">
      <c r="A132" s="34"/>
      <c r="B132" s="35"/>
      <c r="C132" s="36"/>
      <c r="D132" s="187" t="s">
        <v>117</v>
      </c>
      <c r="E132" s="36"/>
      <c r="F132" s="188" t="s">
        <v>182</v>
      </c>
      <c r="G132" s="36"/>
      <c r="H132" s="36"/>
      <c r="I132" s="189"/>
      <c r="J132" s="36"/>
      <c r="K132" s="36"/>
      <c r="L132" s="40"/>
      <c r="M132" s="190"/>
      <c r="N132" s="191"/>
      <c r="O132" s="80"/>
      <c r="P132" s="80"/>
      <c r="Q132" s="80"/>
      <c r="R132" s="80"/>
      <c r="S132" s="80"/>
      <c r="T132" s="81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117</v>
      </c>
      <c r="AU132" s="13" t="s">
        <v>76</v>
      </c>
    </row>
    <row r="133" s="2" customFormat="1">
      <c r="A133" s="34"/>
      <c r="B133" s="35"/>
      <c r="C133" s="36"/>
      <c r="D133" s="192" t="s">
        <v>119</v>
      </c>
      <c r="E133" s="36"/>
      <c r="F133" s="193" t="s">
        <v>183</v>
      </c>
      <c r="G133" s="36"/>
      <c r="H133" s="36"/>
      <c r="I133" s="189"/>
      <c r="J133" s="36"/>
      <c r="K133" s="36"/>
      <c r="L133" s="40"/>
      <c r="M133" s="190"/>
      <c r="N133" s="191"/>
      <c r="O133" s="80"/>
      <c r="P133" s="80"/>
      <c r="Q133" s="80"/>
      <c r="R133" s="80"/>
      <c r="S133" s="80"/>
      <c r="T133" s="81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119</v>
      </c>
      <c r="AU133" s="13" t="s">
        <v>76</v>
      </c>
    </row>
    <row r="134" s="2" customFormat="1">
      <c r="A134" s="34"/>
      <c r="B134" s="35"/>
      <c r="C134" s="36"/>
      <c r="D134" s="187" t="s">
        <v>121</v>
      </c>
      <c r="E134" s="36"/>
      <c r="F134" s="194" t="s">
        <v>176</v>
      </c>
      <c r="G134" s="36"/>
      <c r="H134" s="36"/>
      <c r="I134" s="189"/>
      <c r="J134" s="36"/>
      <c r="K134" s="36"/>
      <c r="L134" s="40"/>
      <c r="M134" s="190"/>
      <c r="N134" s="191"/>
      <c r="O134" s="80"/>
      <c r="P134" s="80"/>
      <c r="Q134" s="80"/>
      <c r="R134" s="80"/>
      <c r="S134" s="80"/>
      <c r="T134" s="81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121</v>
      </c>
      <c r="AU134" s="13" t="s">
        <v>76</v>
      </c>
    </row>
    <row r="135" s="10" customFormat="1">
      <c r="A135" s="10"/>
      <c r="B135" s="195"/>
      <c r="C135" s="196"/>
      <c r="D135" s="187" t="s">
        <v>123</v>
      </c>
      <c r="E135" s="197" t="s">
        <v>35</v>
      </c>
      <c r="F135" s="198" t="s">
        <v>367</v>
      </c>
      <c r="G135" s="196"/>
      <c r="H135" s="199">
        <v>17</v>
      </c>
      <c r="I135" s="200"/>
      <c r="J135" s="196"/>
      <c r="K135" s="196"/>
      <c r="L135" s="201"/>
      <c r="M135" s="202"/>
      <c r="N135" s="203"/>
      <c r="O135" s="203"/>
      <c r="P135" s="203"/>
      <c r="Q135" s="203"/>
      <c r="R135" s="203"/>
      <c r="S135" s="203"/>
      <c r="T135" s="204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05" t="s">
        <v>123</v>
      </c>
      <c r="AU135" s="205" t="s">
        <v>76</v>
      </c>
      <c r="AV135" s="10" t="s">
        <v>86</v>
      </c>
      <c r="AW135" s="10" t="s">
        <v>37</v>
      </c>
      <c r="AX135" s="10" t="s">
        <v>76</v>
      </c>
      <c r="AY135" s="205" t="s">
        <v>115</v>
      </c>
    </row>
    <row r="136" s="10" customFormat="1">
      <c r="A136" s="10"/>
      <c r="B136" s="195"/>
      <c r="C136" s="196"/>
      <c r="D136" s="187" t="s">
        <v>123</v>
      </c>
      <c r="E136" s="197" t="s">
        <v>35</v>
      </c>
      <c r="F136" s="198" t="s">
        <v>368</v>
      </c>
      <c r="G136" s="196"/>
      <c r="H136" s="199">
        <v>44</v>
      </c>
      <c r="I136" s="200"/>
      <c r="J136" s="196"/>
      <c r="K136" s="196"/>
      <c r="L136" s="201"/>
      <c r="M136" s="202"/>
      <c r="N136" s="203"/>
      <c r="O136" s="203"/>
      <c r="P136" s="203"/>
      <c r="Q136" s="203"/>
      <c r="R136" s="203"/>
      <c r="S136" s="203"/>
      <c r="T136" s="204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205" t="s">
        <v>123</v>
      </c>
      <c r="AU136" s="205" t="s">
        <v>76</v>
      </c>
      <c r="AV136" s="10" t="s">
        <v>86</v>
      </c>
      <c r="AW136" s="10" t="s">
        <v>37</v>
      </c>
      <c r="AX136" s="10" t="s">
        <v>76</v>
      </c>
      <c r="AY136" s="205" t="s">
        <v>115</v>
      </c>
    </row>
    <row r="137" s="11" customFormat="1">
      <c r="A137" s="11"/>
      <c r="B137" s="206"/>
      <c r="C137" s="207"/>
      <c r="D137" s="187" t="s">
        <v>123</v>
      </c>
      <c r="E137" s="208" t="s">
        <v>35</v>
      </c>
      <c r="F137" s="209" t="s">
        <v>125</v>
      </c>
      <c r="G137" s="207"/>
      <c r="H137" s="210">
        <v>61</v>
      </c>
      <c r="I137" s="211"/>
      <c r="J137" s="207"/>
      <c r="K137" s="207"/>
      <c r="L137" s="212"/>
      <c r="M137" s="213"/>
      <c r="N137" s="214"/>
      <c r="O137" s="214"/>
      <c r="P137" s="214"/>
      <c r="Q137" s="214"/>
      <c r="R137" s="214"/>
      <c r="S137" s="214"/>
      <c r="T137" s="215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T137" s="216" t="s">
        <v>123</v>
      </c>
      <c r="AU137" s="216" t="s">
        <v>76</v>
      </c>
      <c r="AV137" s="11" t="s">
        <v>114</v>
      </c>
      <c r="AW137" s="11" t="s">
        <v>37</v>
      </c>
      <c r="AX137" s="11" t="s">
        <v>84</v>
      </c>
      <c r="AY137" s="216" t="s">
        <v>115</v>
      </c>
    </row>
    <row r="138" s="2" customFormat="1" ht="16.5" customHeight="1">
      <c r="A138" s="34"/>
      <c r="B138" s="35"/>
      <c r="C138" s="173" t="s">
        <v>186</v>
      </c>
      <c r="D138" s="173" t="s">
        <v>110</v>
      </c>
      <c r="E138" s="174" t="s">
        <v>187</v>
      </c>
      <c r="F138" s="175" t="s">
        <v>188</v>
      </c>
      <c r="G138" s="176" t="s">
        <v>128</v>
      </c>
      <c r="H138" s="177">
        <v>156</v>
      </c>
      <c r="I138" s="178"/>
      <c r="J138" s="179">
        <f>ROUND(I138*H138,2)</f>
        <v>0</v>
      </c>
      <c r="K138" s="180"/>
      <c r="L138" s="40"/>
      <c r="M138" s="181" t="s">
        <v>35</v>
      </c>
      <c r="N138" s="182" t="s">
        <v>47</v>
      </c>
      <c r="O138" s="80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5" t="s">
        <v>114</v>
      </c>
      <c r="AT138" s="185" t="s">
        <v>110</v>
      </c>
      <c r="AU138" s="185" t="s">
        <v>76</v>
      </c>
      <c r="AY138" s="13" t="s">
        <v>115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3" t="s">
        <v>84</v>
      </c>
      <c r="BK138" s="186">
        <f>ROUND(I138*H138,2)</f>
        <v>0</v>
      </c>
      <c r="BL138" s="13" t="s">
        <v>114</v>
      </c>
      <c r="BM138" s="185" t="s">
        <v>369</v>
      </c>
    </row>
    <row r="139" s="2" customFormat="1">
      <c r="A139" s="34"/>
      <c r="B139" s="35"/>
      <c r="C139" s="36"/>
      <c r="D139" s="187" t="s">
        <v>117</v>
      </c>
      <c r="E139" s="36"/>
      <c r="F139" s="188" t="s">
        <v>190</v>
      </c>
      <c r="G139" s="36"/>
      <c r="H139" s="36"/>
      <c r="I139" s="189"/>
      <c r="J139" s="36"/>
      <c r="K139" s="36"/>
      <c r="L139" s="40"/>
      <c r="M139" s="190"/>
      <c r="N139" s="191"/>
      <c r="O139" s="80"/>
      <c r="P139" s="80"/>
      <c r="Q139" s="80"/>
      <c r="R139" s="80"/>
      <c r="S139" s="80"/>
      <c r="T139" s="81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117</v>
      </c>
      <c r="AU139" s="13" t="s">
        <v>76</v>
      </c>
    </row>
    <row r="140" s="2" customFormat="1">
      <c r="A140" s="34"/>
      <c r="B140" s="35"/>
      <c r="C140" s="36"/>
      <c r="D140" s="192" t="s">
        <v>119</v>
      </c>
      <c r="E140" s="36"/>
      <c r="F140" s="193" t="s">
        <v>191</v>
      </c>
      <c r="G140" s="36"/>
      <c r="H140" s="36"/>
      <c r="I140" s="189"/>
      <c r="J140" s="36"/>
      <c r="K140" s="36"/>
      <c r="L140" s="40"/>
      <c r="M140" s="190"/>
      <c r="N140" s="191"/>
      <c r="O140" s="80"/>
      <c r="P140" s="80"/>
      <c r="Q140" s="80"/>
      <c r="R140" s="80"/>
      <c r="S140" s="80"/>
      <c r="T140" s="81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119</v>
      </c>
      <c r="AU140" s="13" t="s">
        <v>76</v>
      </c>
    </row>
    <row r="141" s="2" customFormat="1">
      <c r="A141" s="34"/>
      <c r="B141" s="35"/>
      <c r="C141" s="36"/>
      <c r="D141" s="187" t="s">
        <v>121</v>
      </c>
      <c r="E141" s="36"/>
      <c r="F141" s="194" t="s">
        <v>176</v>
      </c>
      <c r="G141" s="36"/>
      <c r="H141" s="36"/>
      <c r="I141" s="189"/>
      <c r="J141" s="36"/>
      <c r="K141" s="36"/>
      <c r="L141" s="40"/>
      <c r="M141" s="190"/>
      <c r="N141" s="191"/>
      <c r="O141" s="80"/>
      <c r="P141" s="80"/>
      <c r="Q141" s="80"/>
      <c r="R141" s="80"/>
      <c r="S141" s="80"/>
      <c r="T141" s="81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121</v>
      </c>
      <c r="AU141" s="13" t="s">
        <v>76</v>
      </c>
    </row>
    <row r="142" s="10" customFormat="1">
      <c r="A142" s="10"/>
      <c r="B142" s="195"/>
      <c r="C142" s="196"/>
      <c r="D142" s="187" t="s">
        <v>123</v>
      </c>
      <c r="E142" s="197" t="s">
        <v>35</v>
      </c>
      <c r="F142" s="198" t="s">
        <v>370</v>
      </c>
      <c r="G142" s="196"/>
      <c r="H142" s="199">
        <v>72</v>
      </c>
      <c r="I142" s="200"/>
      <c r="J142" s="196"/>
      <c r="K142" s="196"/>
      <c r="L142" s="201"/>
      <c r="M142" s="202"/>
      <c r="N142" s="203"/>
      <c r="O142" s="203"/>
      <c r="P142" s="203"/>
      <c r="Q142" s="203"/>
      <c r="R142" s="203"/>
      <c r="S142" s="203"/>
      <c r="T142" s="204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05" t="s">
        <v>123</v>
      </c>
      <c r="AU142" s="205" t="s">
        <v>76</v>
      </c>
      <c r="AV142" s="10" t="s">
        <v>86</v>
      </c>
      <c r="AW142" s="10" t="s">
        <v>37</v>
      </c>
      <c r="AX142" s="10" t="s">
        <v>76</v>
      </c>
      <c r="AY142" s="205" t="s">
        <v>115</v>
      </c>
    </row>
    <row r="143" s="10" customFormat="1">
      <c r="A143" s="10"/>
      <c r="B143" s="195"/>
      <c r="C143" s="196"/>
      <c r="D143" s="187" t="s">
        <v>123</v>
      </c>
      <c r="E143" s="197" t="s">
        <v>35</v>
      </c>
      <c r="F143" s="198" t="s">
        <v>371</v>
      </c>
      <c r="G143" s="196"/>
      <c r="H143" s="199">
        <v>48</v>
      </c>
      <c r="I143" s="200"/>
      <c r="J143" s="196"/>
      <c r="K143" s="196"/>
      <c r="L143" s="201"/>
      <c r="M143" s="202"/>
      <c r="N143" s="203"/>
      <c r="O143" s="203"/>
      <c r="P143" s="203"/>
      <c r="Q143" s="203"/>
      <c r="R143" s="203"/>
      <c r="S143" s="203"/>
      <c r="T143" s="204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T143" s="205" t="s">
        <v>123</v>
      </c>
      <c r="AU143" s="205" t="s">
        <v>76</v>
      </c>
      <c r="AV143" s="10" t="s">
        <v>86</v>
      </c>
      <c r="AW143" s="10" t="s">
        <v>37</v>
      </c>
      <c r="AX143" s="10" t="s">
        <v>76</v>
      </c>
      <c r="AY143" s="205" t="s">
        <v>115</v>
      </c>
    </row>
    <row r="144" s="10" customFormat="1">
      <c r="A144" s="10"/>
      <c r="B144" s="195"/>
      <c r="C144" s="196"/>
      <c r="D144" s="187" t="s">
        <v>123</v>
      </c>
      <c r="E144" s="197" t="s">
        <v>35</v>
      </c>
      <c r="F144" s="198" t="s">
        <v>372</v>
      </c>
      <c r="G144" s="196"/>
      <c r="H144" s="199">
        <v>36</v>
      </c>
      <c r="I144" s="200"/>
      <c r="J144" s="196"/>
      <c r="K144" s="196"/>
      <c r="L144" s="201"/>
      <c r="M144" s="202"/>
      <c r="N144" s="203"/>
      <c r="O144" s="203"/>
      <c r="P144" s="203"/>
      <c r="Q144" s="203"/>
      <c r="R144" s="203"/>
      <c r="S144" s="203"/>
      <c r="T144" s="204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T144" s="205" t="s">
        <v>123</v>
      </c>
      <c r="AU144" s="205" t="s">
        <v>76</v>
      </c>
      <c r="AV144" s="10" t="s">
        <v>86</v>
      </c>
      <c r="AW144" s="10" t="s">
        <v>37</v>
      </c>
      <c r="AX144" s="10" t="s">
        <v>76</v>
      </c>
      <c r="AY144" s="205" t="s">
        <v>115</v>
      </c>
    </row>
    <row r="145" s="11" customFormat="1">
      <c r="A145" s="11"/>
      <c r="B145" s="206"/>
      <c r="C145" s="207"/>
      <c r="D145" s="187" t="s">
        <v>123</v>
      </c>
      <c r="E145" s="208" t="s">
        <v>35</v>
      </c>
      <c r="F145" s="209" t="s">
        <v>125</v>
      </c>
      <c r="G145" s="207"/>
      <c r="H145" s="210">
        <v>156</v>
      </c>
      <c r="I145" s="211"/>
      <c r="J145" s="207"/>
      <c r="K145" s="207"/>
      <c r="L145" s="212"/>
      <c r="M145" s="213"/>
      <c r="N145" s="214"/>
      <c r="O145" s="214"/>
      <c r="P145" s="214"/>
      <c r="Q145" s="214"/>
      <c r="R145" s="214"/>
      <c r="S145" s="214"/>
      <c r="T145" s="215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T145" s="216" t="s">
        <v>123</v>
      </c>
      <c r="AU145" s="216" t="s">
        <v>76</v>
      </c>
      <c r="AV145" s="11" t="s">
        <v>114</v>
      </c>
      <c r="AW145" s="11" t="s">
        <v>37</v>
      </c>
      <c r="AX145" s="11" t="s">
        <v>84</v>
      </c>
      <c r="AY145" s="216" t="s">
        <v>115</v>
      </c>
    </row>
    <row r="146" s="2" customFormat="1" ht="16.5" customHeight="1">
      <c r="A146" s="34"/>
      <c r="B146" s="35"/>
      <c r="C146" s="217" t="s">
        <v>195</v>
      </c>
      <c r="D146" s="217" t="s">
        <v>196</v>
      </c>
      <c r="E146" s="218" t="s">
        <v>197</v>
      </c>
      <c r="F146" s="219" t="s">
        <v>198</v>
      </c>
      <c r="G146" s="220" t="s">
        <v>128</v>
      </c>
      <c r="H146" s="221">
        <v>190</v>
      </c>
      <c r="I146" s="222"/>
      <c r="J146" s="223">
        <f>ROUND(I146*H146,2)</f>
        <v>0</v>
      </c>
      <c r="K146" s="224"/>
      <c r="L146" s="225"/>
      <c r="M146" s="226" t="s">
        <v>35</v>
      </c>
      <c r="N146" s="227" t="s">
        <v>47</v>
      </c>
      <c r="O146" s="80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5" t="s">
        <v>178</v>
      </c>
      <c r="AT146" s="185" t="s">
        <v>196</v>
      </c>
      <c r="AU146" s="185" t="s">
        <v>76</v>
      </c>
      <c r="AY146" s="13" t="s">
        <v>115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3" t="s">
        <v>84</v>
      </c>
      <c r="BK146" s="186">
        <f>ROUND(I146*H146,2)</f>
        <v>0</v>
      </c>
      <c r="BL146" s="13" t="s">
        <v>114</v>
      </c>
      <c r="BM146" s="185" t="s">
        <v>373</v>
      </c>
    </row>
    <row r="147" s="2" customFormat="1">
      <c r="A147" s="34"/>
      <c r="B147" s="35"/>
      <c r="C147" s="36"/>
      <c r="D147" s="187" t="s">
        <v>117</v>
      </c>
      <c r="E147" s="36"/>
      <c r="F147" s="188" t="s">
        <v>198</v>
      </c>
      <c r="G147" s="36"/>
      <c r="H147" s="36"/>
      <c r="I147" s="189"/>
      <c r="J147" s="36"/>
      <c r="K147" s="36"/>
      <c r="L147" s="40"/>
      <c r="M147" s="190"/>
      <c r="N147" s="191"/>
      <c r="O147" s="80"/>
      <c r="P147" s="80"/>
      <c r="Q147" s="80"/>
      <c r="R147" s="80"/>
      <c r="S147" s="80"/>
      <c r="T147" s="81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117</v>
      </c>
      <c r="AU147" s="13" t="s">
        <v>76</v>
      </c>
    </row>
    <row r="148" s="2" customFormat="1">
      <c r="A148" s="34"/>
      <c r="B148" s="35"/>
      <c r="C148" s="36"/>
      <c r="D148" s="187" t="s">
        <v>121</v>
      </c>
      <c r="E148" s="36"/>
      <c r="F148" s="194" t="s">
        <v>374</v>
      </c>
      <c r="G148" s="36"/>
      <c r="H148" s="36"/>
      <c r="I148" s="189"/>
      <c r="J148" s="36"/>
      <c r="K148" s="36"/>
      <c r="L148" s="40"/>
      <c r="M148" s="190"/>
      <c r="N148" s="191"/>
      <c r="O148" s="80"/>
      <c r="P148" s="80"/>
      <c r="Q148" s="80"/>
      <c r="R148" s="80"/>
      <c r="S148" s="80"/>
      <c r="T148" s="81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121</v>
      </c>
      <c r="AU148" s="13" t="s">
        <v>76</v>
      </c>
    </row>
    <row r="149" s="10" customFormat="1">
      <c r="A149" s="10"/>
      <c r="B149" s="195"/>
      <c r="C149" s="196"/>
      <c r="D149" s="187" t="s">
        <v>123</v>
      </c>
      <c r="E149" s="197" t="s">
        <v>35</v>
      </c>
      <c r="F149" s="198" t="s">
        <v>375</v>
      </c>
      <c r="G149" s="196"/>
      <c r="H149" s="199">
        <v>190</v>
      </c>
      <c r="I149" s="200"/>
      <c r="J149" s="196"/>
      <c r="K149" s="196"/>
      <c r="L149" s="201"/>
      <c r="M149" s="202"/>
      <c r="N149" s="203"/>
      <c r="O149" s="203"/>
      <c r="P149" s="203"/>
      <c r="Q149" s="203"/>
      <c r="R149" s="203"/>
      <c r="S149" s="203"/>
      <c r="T149" s="204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T149" s="205" t="s">
        <v>123</v>
      </c>
      <c r="AU149" s="205" t="s">
        <v>76</v>
      </c>
      <c r="AV149" s="10" t="s">
        <v>86</v>
      </c>
      <c r="AW149" s="10" t="s">
        <v>37</v>
      </c>
      <c r="AX149" s="10" t="s">
        <v>76</v>
      </c>
      <c r="AY149" s="205" t="s">
        <v>115</v>
      </c>
    </row>
    <row r="150" s="11" customFormat="1">
      <c r="A150" s="11"/>
      <c r="B150" s="206"/>
      <c r="C150" s="207"/>
      <c r="D150" s="187" t="s">
        <v>123</v>
      </c>
      <c r="E150" s="208" t="s">
        <v>35</v>
      </c>
      <c r="F150" s="209" t="s">
        <v>125</v>
      </c>
      <c r="G150" s="207"/>
      <c r="H150" s="210">
        <v>190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T150" s="216" t="s">
        <v>123</v>
      </c>
      <c r="AU150" s="216" t="s">
        <v>76</v>
      </c>
      <c r="AV150" s="11" t="s">
        <v>114</v>
      </c>
      <c r="AW150" s="11" t="s">
        <v>37</v>
      </c>
      <c r="AX150" s="11" t="s">
        <v>84</v>
      </c>
      <c r="AY150" s="216" t="s">
        <v>115</v>
      </c>
    </row>
    <row r="151" s="2" customFormat="1" ht="16.5" customHeight="1">
      <c r="A151" s="34"/>
      <c r="B151" s="35"/>
      <c r="C151" s="217" t="s">
        <v>202</v>
      </c>
      <c r="D151" s="217" t="s">
        <v>196</v>
      </c>
      <c r="E151" s="218" t="s">
        <v>376</v>
      </c>
      <c r="F151" s="219" t="s">
        <v>377</v>
      </c>
      <c r="G151" s="220" t="s">
        <v>128</v>
      </c>
      <c r="H151" s="221">
        <v>190</v>
      </c>
      <c r="I151" s="222"/>
      <c r="J151" s="223">
        <f>ROUND(I151*H151,2)</f>
        <v>0</v>
      </c>
      <c r="K151" s="224"/>
      <c r="L151" s="225"/>
      <c r="M151" s="226" t="s">
        <v>35</v>
      </c>
      <c r="N151" s="227" t="s">
        <v>47</v>
      </c>
      <c r="O151" s="80"/>
      <c r="P151" s="183">
        <f>O151*H151</f>
        <v>0</v>
      </c>
      <c r="Q151" s="183">
        <v>0.00147</v>
      </c>
      <c r="R151" s="183">
        <f>Q151*H151</f>
        <v>0.27929999999999999</v>
      </c>
      <c r="S151" s="183">
        <v>0</v>
      </c>
      <c r="T151" s="184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5" t="s">
        <v>178</v>
      </c>
      <c r="AT151" s="185" t="s">
        <v>196</v>
      </c>
      <c r="AU151" s="185" t="s">
        <v>76</v>
      </c>
      <c r="AY151" s="13" t="s">
        <v>115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3" t="s">
        <v>84</v>
      </c>
      <c r="BK151" s="186">
        <f>ROUND(I151*H151,2)</f>
        <v>0</v>
      </c>
      <c r="BL151" s="13" t="s">
        <v>114</v>
      </c>
      <c r="BM151" s="185" t="s">
        <v>378</v>
      </c>
    </row>
    <row r="152" s="2" customFormat="1">
      <c r="A152" s="34"/>
      <c r="B152" s="35"/>
      <c r="C152" s="36"/>
      <c r="D152" s="187" t="s">
        <v>117</v>
      </c>
      <c r="E152" s="36"/>
      <c r="F152" s="188" t="s">
        <v>377</v>
      </c>
      <c r="G152" s="36"/>
      <c r="H152" s="36"/>
      <c r="I152" s="189"/>
      <c r="J152" s="36"/>
      <c r="K152" s="36"/>
      <c r="L152" s="40"/>
      <c r="M152" s="190"/>
      <c r="N152" s="191"/>
      <c r="O152" s="80"/>
      <c r="P152" s="80"/>
      <c r="Q152" s="80"/>
      <c r="R152" s="80"/>
      <c r="S152" s="80"/>
      <c r="T152" s="81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117</v>
      </c>
      <c r="AU152" s="13" t="s">
        <v>76</v>
      </c>
    </row>
    <row r="153" s="2" customFormat="1">
      <c r="A153" s="34"/>
      <c r="B153" s="35"/>
      <c r="C153" s="36"/>
      <c r="D153" s="187" t="s">
        <v>121</v>
      </c>
      <c r="E153" s="36"/>
      <c r="F153" s="194" t="s">
        <v>379</v>
      </c>
      <c r="G153" s="36"/>
      <c r="H153" s="36"/>
      <c r="I153" s="189"/>
      <c r="J153" s="36"/>
      <c r="K153" s="36"/>
      <c r="L153" s="40"/>
      <c r="M153" s="190"/>
      <c r="N153" s="191"/>
      <c r="O153" s="80"/>
      <c r="P153" s="80"/>
      <c r="Q153" s="80"/>
      <c r="R153" s="80"/>
      <c r="S153" s="80"/>
      <c r="T153" s="81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121</v>
      </c>
      <c r="AU153" s="13" t="s">
        <v>76</v>
      </c>
    </row>
    <row r="154" s="10" customFormat="1">
      <c r="A154" s="10"/>
      <c r="B154" s="195"/>
      <c r="C154" s="196"/>
      <c r="D154" s="187" t="s">
        <v>123</v>
      </c>
      <c r="E154" s="197" t="s">
        <v>35</v>
      </c>
      <c r="F154" s="198" t="s">
        <v>375</v>
      </c>
      <c r="G154" s="196"/>
      <c r="H154" s="199">
        <v>190</v>
      </c>
      <c r="I154" s="200"/>
      <c r="J154" s="196"/>
      <c r="K154" s="196"/>
      <c r="L154" s="201"/>
      <c r="M154" s="202"/>
      <c r="N154" s="203"/>
      <c r="O154" s="203"/>
      <c r="P154" s="203"/>
      <c r="Q154" s="203"/>
      <c r="R154" s="203"/>
      <c r="S154" s="203"/>
      <c r="T154" s="204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05" t="s">
        <v>123</v>
      </c>
      <c r="AU154" s="205" t="s">
        <v>76</v>
      </c>
      <c r="AV154" s="10" t="s">
        <v>86</v>
      </c>
      <c r="AW154" s="10" t="s">
        <v>37</v>
      </c>
      <c r="AX154" s="10" t="s">
        <v>76</v>
      </c>
      <c r="AY154" s="205" t="s">
        <v>115</v>
      </c>
    </row>
    <row r="155" s="11" customFormat="1">
      <c r="A155" s="11"/>
      <c r="B155" s="206"/>
      <c r="C155" s="207"/>
      <c r="D155" s="187" t="s">
        <v>123</v>
      </c>
      <c r="E155" s="208" t="s">
        <v>35</v>
      </c>
      <c r="F155" s="209" t="s">
        <v>125</v>
      </c>
      <c r="G155" s="207"/>
      <c r="H155" s="210">
        <v>190</v>
      </c>
      <c r="I155" s="211"/>
      <c r="J155" s="207"/>
      <c r="K155" s="207"/>
      <c r="L155" s="212"/>
      <c r="M155" s="213"/>
      <c r="N155" s="214"/>
      <c r="O155" s="214"/>
      <c r="P155" s="214"/>
      <c r="Q155" s="214"/>
      <c r="R155" s="214"/>
      <c r="S155" s="214"/>
      <c r="T155" s="215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T155" s="216" t="s">
        <v>123</v>
      </c>
      <c r="AU155" s="216" t="s">
        <v>76</v>
      </c>
      <c r="AV155" s="11" t="s">
        <v>114</v>
      </c>
      <c r="AW155" s="11" t="s">
        <v>37</v>
      </c>
      <c r="AX155" s="11" t="s">
        <v>84</v>
      </c>
      <c r="AY155" s="216" t="s">
        <v>115</v>
      </c>
    </row>
    <row r="156" s="2" customFormat="1" ht="16.5" customHeight="1">
      <c r="A156" s="34"/>
      <c r="B156" s="35"/>
      <c r="C156" s="173" t="s">
        <v>8</v>
      </c>
      <c r="D156" s="173" t="s">
        <v>110</v>
      </c>
      <c r="E156" s="174" t="s">
        <v>203</v>
      </c>
      <c r="F156" s="175" t="s">
        <v>204</v>
      </c>
      <c r="G156" s="176" t="s">
        <v>172</v>
      </c>
      <c r="H156" s="177">
        <v>175</v>
      </c>
      <c r="I156" s="178"/>
      <c r="J156" s="179">
        <f>ROUND(I156*H156,2)</f>
        <v>0</v>
      </c>
      <c r="K156" s="180"/>
      <c r="L156" s="40"/>
      <c r="M156" s="181" t="s">
        <v>35</v>
      </c>
      <c r="N156" s="182" t="s">
        <v>47</v>
      </c>
      <c r="O156" s="80"/>
      <c r="P156" s="183">
        <f>O156*H156</f>
        <v>0</v>
      </c>
      <c r="Q156" s="183">
        <v>2.0000000000000002E-05</v>
      </c>
      <c r="R156" s="183">
        <f>Q156*H156</f>
        <v>0.0035000000000000001</v>
      </c>
      <c r="S156" s="183">
        <v>0</v>
      </c>
      <c r="T156" s="184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5" t="s">
        <v>114</v>
      </c>
      <c r="AT156" s="185" t="s">
        <v>110</v>
      </c>
      <c r="AU156" s="185" t="s">
        <v>76</v>
      </c>
      <c r="AY156" s="13" t="s">
        <v>115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3" t="s">
        <v>84</v>
      </c>
      <c r="BK156" s="186">
        <f>ROUND(I156*H156,2)</f>
        <v>0</v>
      </c>
      <c r="BL156" s="13" t="s">
        <v>114</v>
      </c>
      <c r="BM156" s="185" t="s">
        <v>380</v>
      </c>
    </row>
    <row r="157" s="2" customFormat="1">
      <c r="A157" s="34"/>
      <c r="B157" s="35"/>
      <c r="C157" s="36"/>
      <c r="D157" s="187" t="s">
        <v>117</v>
      </c>
      <c r="E157" s="36"/>
      <c r="F157" s="188" t="s">
        <v>206</v>
      </c>
      <c r="G157" s="36"/>
      <c r="H157" s="36"/>
      <c r="I157" s="189"/>
      <c r="J157" s="36"/>
      <c r="K157" s="36"/>
      <c r="L157" s="40"/>
      <c r="M157" s="190"/>
      <c r="N157" s="191"/>
      <c r="O157" s="80"/>
      <c r="P157" s="80"/>
      <c r="Q157" s="80"/>
      <c r="R157" s="80"/>
      <c r="S157" s="80"/>
      <c r="T157" s="81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117</v>
      </c>
      <c r="AU157" s="13" t="s">
        <v>76</v>
      </c>
    </row>
    <row r="158" s="2" customFormat="1">
      <c r="A158" s="34"/>
      <c r="B158" s="35"/>
      <c r="C158" s="36"/>
      <c r="D158" s="192" t="s">
        <v>119</v>
      </c>
      <c r="E158" s="36"/>
      <c r="F158" s="193" t="s">
        <v>207</v>
      </c>
      <c r="G158" s="36"/>
      <c r="H158" s="36"/>
      <c r="I158" s="189"/>
      <c r="J158" s="36"/>
      <c r="K158" s="36"/>
      <c r="L158" s="40"/>
      <c r="M158" s="190"/>
      <c r="N158" s="191"/>
      <c r="O158" s="80"/>
      <c r="P158" s="80"/>
      <c r="Q158" s="80"/>
      <c r="R158" s="80"/>
      <c r="S158" s="80"/>
      <c r="T158" s="81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119</v>
      </c>
      <c r="AU158" s="13" t="s">
        <v>76</v>
      </c>
    </row>
    <row r="159" s="2" customFormat="1">
      <c r="A159" s="34"/>
      <c r="B159" s="35"/>
      <c r="C159" s="36"/>
      <c r="D159" s="187" t="s">
        <v>121</v>
      </c>
      <c r="E159" s="36"/>
      <c r="F159" s="194" t="s">
        <v>176</v>
      </c>
      <c r="G159" s="36"/>
      <c r="H159" s="36"/>
      <c r="I159" s="189"/>
      <c r="J159" s="36"/>
      <c r="K159" s="36"/>
      <c r="L159" s="40"/>
      <c r="M159" s="190"/>
      <c r="N159" s="191"/>
      <c r="O159" s="80"/>
      <c r="P159" s="80"/>
      <c r="Q159" s="80"/>
      <c r="R159" s="80"/>
      <c r="S159" s="80"/>
      <c r="T159" s="81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121</v>
      </c>
      <c r="AU159" s="13" t="s">
        <v>76</v>
      </c>
    </row>
    <row r="160" s="10" customFormat="1">
      <c r="A160" s="10"/>
      <c r="B160" s="195"/>
      <c r="C160" s="196"/>
      <c r="D160" s="187" t="s">
        <v>123</v>
      </c>
      <c r="E160" s="197" t="s">
        <v>35</v>
      </c>
      <c r="F160" s="198" t="s">
        <v>381</v>
      </c>
      <c r="G160" s="196"/>
      <c r="H160" s="199">
        <v>175</v>
      </c>
      <c r="I160" s="200"/>
      <c r="J160" s="196"/>
      <c r="K160" s="196"/>
      <c r="L160" s="201"/>
      <c r="M160" s="202"/>
      <c r="N160" s="203"/>
      <c r="O160" s="203"/>
      <c r="P160" s="203"/>
      <c r="Q160" s="203"/>
      <c r="R160" s="203"/>
      <c r="S160" s="203"/>
      <c r="T160" s="204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05" t="s">
        <v>123</v>
      </c>
      <c r="AU160" s="205" t="s">
        <v>76</v>
      </c>
      <c r="AV160" s="10" t="s">
        <v>86</v>
      </c>
      <c r="AW160" s="10" t="s">
        <v>37</v>
      </c>
      <c r="AX160" s="10" t="s">
        <v>76</v>
      </c>
      <c r="AY160" s="205" t="s">
        <v>115</v>
      </c>
    </row>
    <row r="161" s="11" customFormat="1">
      <c r="A161" s="11"/>
      <c r="B161" s="206"/>
      <c r="C161" s="207"/>
      <c r="D161" s="187" t="s">
        <v>123</v>
      </c>
      <c r="E161" s="208" t="s">
        <v>35</v>
      </c>
      <c r="F161" s="209" t="s">
        <v>125</v>
      </c>
      <c r="G161" s="207"/>
      <c r="H161" s="210">
        <v>175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T161" s="216" t="s">
        <v>123</v>
      </c>
      <c r="AU161" s="216" t="s">
        <v>76</v>
      </c>
      <c r="AV161" s="11" t="s">
        <v>114</v>
      </c>
      <c r="AW161" s="11" t="s">
        <v>37</v>
      </c>
      <c r="AX161" s="11" t="s">
        <v>84</v>
      </c>
      <c r="AY161" s="216" t="s">
        <v>115</v>
      </c>
    </row>
    <row r="162" s="2" customFormat="1" ht="16.5" customHeight="1">
      <c r="A162" s="34"/>
      <c r="B162" s="35"/>
      <c r="C162" s="217" t="s">
        <v>213</v>
      </c>
      <c r="D162" s="217" t="s">
        <v>196</v>
      </c>
      <c r="E162" s="218" t="s">
        <v>209</v>
      </c>
      <c r="F162" s="219" t="s">
        <v>210</v>
      </c>
      <c r="G162" s="220" t="s">
        <v>172</v>
      </c>
      <c r="H162" s="221">
        <v>210</v>
      </c>
      <c r="I162" s="222"/>
      <c r="J162" s="223">
        <f>ROUND(I162*H162,2)</f>
        <v>0</v>
      </c>
      <c r="K162" s="224"/>
      <c r="L162" s="225"/>
      <c r="M162" s="226" t="s">
        <v>35</v>
      </c>
      <c r="N162" s="227" t="s">
        <v>47</v>
      </c>
      <c r="O162" s="80"/>
      <c r="P162" s="183">
        <f>O162*H162</f>
        <v>0</v>
      </c>
      <c r="Q162" s="183">
        <v>0.00059999999999999995</v>
      </c>
      <c r="R162" s="183">
        <f>Q162*H162</f>
        <v>0.126</v>
      </c>
      <c r="S162" s="183">
        <v>0</v>
      </c>
      <c r="T162" s="184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5" t="s">
        <v>178</v>
      </c>
      <c r="AT162" s="185" t="s">
        <v>196</v>
      </c>
      <c r="AU162" s="185" t="s">
        <v>76</v>
      </c>
      <c r="AY162" s="13" t="s">
        <v>115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3" t="s">
        <v>84</v>
      </c>
      <c r="BK162" s="186">
        <f>ROUND(I162*H162,2)</f>
        <v>0</v>
      </c>
      <c r="BL162" s="13" t="s">
        <v>114</v>
      </c>
      <c r="BM162" s="185" t="s">
        <v>382</v>
      </c>
    </row>
    <row r="163" s="2" customFormat="1">
      <c r="A163" s="34"/>
      <c r="B163" s="35"/>
      <c r="C163" s="36"/>
      <c r="D163" s="187" t="s">
        <v>117</v>
      </c>
      <c r="E163" s="36"/>
      <c r="F163" s="188" t="s">
        <v>210</v>
      </c>
      <c r="G163" s="36"/>
      <c r="H163" s="36"/>
      <c r="I163" s="189"/>
      <c r="J163" s="36"/>
      <c r="K163" s="36"/>
      <c r="L163" s="40"/>
      <c r="M163" s="190"/>
      <c r="N163" s="191"/>
      <c r="O163" s="80"/>
      <c r="P163" s="80"/>
      <c r="Q163" s="80"/>
      <c r="R163" s="80"/>
      <c r="S163" s="80"/>
      <c r="T163" s="81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117</v>
      </c>
      <c r="AU163" s="13" t="s">
        <v>76</v>
      </c>
    </row>
    <row r="164" s="2" customFormat="1">
      <c r="A164" s="34"/>
      <c r="B164" s="35"/>
      <c r="C164" s="36"/>
      <c r="D164" s="187" t="s">
        <v>121</v>
      </c>
      <c r="E164" s="36"/>
      <c r="F164" s="194" t="s">
        <v>176</v>
      </c>
      <c r="G164" s="36"/>
      <c r="H164" s="36"/>
      <c r="I164" s="189"/>
      <c r="J164" s="36"/>
      <c r="K164" s="36"/>
      <c r="L164" s="40"/>
      <c r="M164" s="190"/>
      <c r="N164" s="191"/>
      <c r="O164" s="80"/>
      <c r="P164" s="80"/>
      <c r="Q164" s="80"/>
      <c r="R164" s="80"/>
      <c r="S164" s="80"/>
      <c r="T164" s="81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121</v>
      </c>
      <c r="AU164" s="13" t="s">
        <v>76</v>
      </c>
    </row>
    <row r="165" s="10" customFormat="1">
      <c r="A165" s="10"/>
      <c r="B165" s="195"/>
      <c r="C165" s="196"/>
      <c r="D165" s="187" t="s">
        <v>123</v>
      </c>
      <c r="E165" s="197" t="s">
        <v>35</v>
      </c>
      <c r="F165" s="198" t="s">
        <v>383</v>
      </c>
      <c r="G165" s="196"/>
      <c r="H165" s="199">
        <v>210</v>
      </c>
      <c r="I165" s="200"/>
      <c r="J165" s="196"/>
      <c r="K165" s="196"/>
      <c r="L165" s="201"/>
      <c r="M165" s="202"/>
      <c r="N165" s="203"/>
      <c r="O165" s="203"/>
      <c r="P165" s="203"/>
      <c r="Q165" s="203"/>
      <c r="R165" s="203"/>
      <c r="S165" s="203"/>
      <c r="T165" s="204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T165" s="205" t="s">
        <v>123</v>
      </c>
      <c r="AU165" s="205" t="s">
        <v>76</v>
      </c>
      <c r="AV165" s="10" t="s">
        <v>86</v>
      </c>
      <c r="AW165" s="10" t="s">
        <v>37</v>
      </c>
      <c r="AX165" s="10" t="s">
        <v>76</v>
      </c>
      <c r="AY165" s="205" t="s">
        <v>115</v>
      </c>
    </row>
    <row r="166" s="11" customFormat="1">
      <c r="A166" s="11"/>
      <c r="B166" s="206"/>
      <c r="C166" s="207"/>
      <c r="D166" s="187" t="s">
        <v>123</v>
      </c>
      <c r="E166" s="208" t="s">
        <v>35</v>
      </c>
      <c r="F166" s="209" t="s">
        <v>125</v>
      </c>
      <c r="G166" s="207"/>
      <c r="H166" s="210">
        <v>210</v>
      </c>
      <c r="I166" s="211"/>
      <c r="J166" s="207"/>
      <c r="K166" s="207"/>
      <c r="L166" s="212"/>
      <c r="M166" s="213"/>
      <c r="N166" s="214"/>
      <c r="O166" s="214"/>
      <c r="P166" s="214"/>
      <c r="Q166" s="214"/>
      <c r="R166" s="214"/>
      <c r="S166" s="214"/>
      <c r="T166" s="215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T166" s="216" t="s">
        <v>123</v>
      </c>
      <c r="AU166" s="216" t="s">
        <v>76</v>
      </c>
      <c r="AV166" s="11" t="s">
        <v>114</v>
      </c>
      <c r="AW166" s="11" t="s">
        <v>37</v>
      </c>
      <c r="AX166" s="11" t="s">
        <v>84</v>
      </c>
      <c r="AY166" s="216" t="s">
        <v>115</v>
      </c>
    </row>
    <row r="167" s="2" customFormat="1" ht="16.5" customHeight="1">
      <c r="A167" s="34"/>
      <c r="B167" s="35"/>
      <c r="C167" s="173" t="s">
        <v>220</v>
      </c>
      <c r="D167" s="173" t="s">
        <v>110</v>
      </c>
      <c r="E167" s="174" t="s">
        <v>214</v>
      </c>
      <c r="F167" s="175" t="s">
        <v>215</v>
      </c>
      <c r="G167" s="176" t="s">
        <v>128</v>
      </c>
      <c r="H167" s="177">
        <v>6.2530000000000001</v>
      </c>
      <c r="I167" s="178"/>
      <c r="J167" s="179">
        <f>ROUND(I167*H167,2)</f>
        <v>0</v>
      </c>
      <c r="K167" s="180"/>
      <c r="L167" s="40"/>
      <c r="M167" s="181" t="s">
        <v>35</v>
      </c>
      <c r="N167" s="182" t="s">
        <v>47</v>
      </c>
      <c r="O167" s="80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5" t="s">
        <v>114</v>
      </c>
      <c r="AT167" s="185" t="s">
        <v>110</v>
      </c>
      <c r="AU167" s="185" t="s">
        <v>76</v>
      </c>
      <c r="AY167" s="13" t="s">
        <v>115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3" t="s">
        <v>84</v>
      </c>
      <c r="BK167" s="186">
        <f>ROUND(I167*H167,2)</f>
        <v>0</v>
      </c>
      <c r="BL167" s="13" t="s">
        <v>114</v>
      </c>
      <c r="BM167" s="185" t="s">
        <v>384</v>
      </c>
    </row>
    <row r="168" s="2" customFormat="1">
      <c r="A168" s="34"/>
      <c r="B168" s="35"/>
      <c r="C168" s="36"/>
      <c r="D168" s="187" t="s">
        <v>117</v>
      </c>
      <c r="E168" s="36"/>
      <c r="F168" s="188" t="s">
        <v>217</v>
      </c>
      <c r="G168" s="36"/>
      <c r="H168" s="36"/>
      <c r="I168" s="189"/>
      <c r="J168" s="36"/>
      <c r="K168" s="36"/>
      <c r="L168" s="40"/>
      <c r="M168" s="190"/>
      <c r="N168" s="191"/>
      <c r="O168" s="80"/>
      <c r="P168" s="80"/>
      <c r="Q168" s="80"/>
      <c r="R168" s="80"/>
      <c r="S168" s="80"/>
      <c r="T168" s="81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117</v>
      </c>
      <c r="AU168" s="13" t="s">
        <v>76</v>
      </c>
    </row>
    <row r="169" s="2" customFormat="1">
      <c r="A169" s="34"/>
      <c r="B169" s="35"/>
      <c r="C169" s="36"/>
      <c r="D169" s="192" t="s">
        <v>119</v>
      </c>
      <c r="E169" s="36"/>
      <c r="F169" s="193" t="s">
        <v>218</v>
      </c>
      <c r="G169" s="36"/>
      <c r="H169" s="36"/>
      <c r="I169" s="189"/>
      <c r="J169" s="36"/>
      <c r="K169" s="36"/>
      <c r="L169" s="40"/>
      <c r="M169" s="190"/>
      <c r="N169" s="191"/>
      <c r="O169" s="80"/>
      <c r="P169" s="80"/>
      <c r="Q169" s="80"/>
      <c r="R169" s="80"/>
      <c r="S169" s="80"/>
      <c r="T169" s="81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119</v>
      </c>
      <c r="AU169" s="13" t="s">
        <v>76</v>
      </c>
    </row>
    <row r="170" s="2" customFormat="1">
      <c r="A170" s="34"/>
      <c r="B170" s="35"/>
      <c r="C170" s="36"/>
      <c r="D170" s="187" t="s">
        <v>121</v>
      </c>
      <c r="E170" s="36"/>
      <c r="F170" s="194" t="s">
        <v>176</v>
      </c>
      <c r="G170" s="36"/>
      <c r="H170" s="36"/>
      <c r="I170" s="189"/>
      <c r="J170" s="36"/>
      <c r="K170" s="36"/>
      <c r="L170" s="40"/>
      <c r="M170" s="190"/>
      <c r="N170" s="191"/>
      <c r="O170" s="80"/>
      <c r="P170" s="80"/>
      <c r="Q170" s="80"/>
      <c r="R170" s="80"/>
      <c r="S170" s="80"/>
      <c r="T170" s="81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121</v>
      </c>
      <c r="AU170" s="13" t="s">
        <v>76</v>
      </c>
    </row>
    <row r="171" s="10" customFormat="1">
      <c r="A171" s="10"/>
      <c r="B171" s="195"/>
      <c r="C171" s="196"/>
      <c r="D171" s="187" t="s">
        <v>123</v>
      </c>
      <c r="E171" s="197" t="s">
        <v>35</v>
      </c>
      <c r="F171" s="198" t="s">
        <v>385</v>
      </c>
      <c r="G171" s="196"/>
      <c r="H171" s="199">
        <v>6.2530000000000001</v>
      </c>
      <c r="I171" s="200"/>
      <c r="J171" s="196"/>
      <c r="K171" s="196"/>
      <c r="L171" s="201"/>
      <c r="M171" s="202"/>
      <c r="N171" s="203"/>
      <c r="O171" s="203"/>
      <c r="P171" s="203"/>
      <c r="Q171" s="203"/>
      <c r="R171" s="203"/>
      <c r="S171" s="203"/>
      <c r="T171" s="204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05" t="s">
        <v>123</v>
      </c>
      <c r="AU171" s="205" t="s">
        <v>76</v>
      </c>
      <c r="AV171" s="10" t="s">
        <v>86</v>
      </c>
      <c r="AW171" s="10" t="s">
        <v>37</v>
      </c>
      <c r="AX171" s="10" t="s">
        <v>76</v>
      </c>
      <c r="AY171" s="205" t="s">
        <v>115</v>
      </c>
    </row>
    <row r="172" s="11" customFormat="1">
      <c r="A172" s="11"/>
      <c r="B172" s="206"/>
      <c r="C172" s="207"/>
      <c r="D172" s="187" t="s">
        <v>123</v>
      </c>
      <c r="E172" s="208" t="s">
        <v>35</v>
      </c>
      <c r="F172" s="209" t="s">
        <v>125</v>
      </c>
      <c r="G172" s="207"/>
      <c r="H172" s="210">
        <v>6.2530000000000001</v>
      </c>
      <c r="I172" s="211"/>
      <c r="J172" s="207"/>
      <c r="K172" s="207"/>
      <c r="L172" s="212"/>
      <c r="M172" s="213"/>
      <c r="N172" s="214"/>
      <c r="O172" s="214"/>
      <c r="P172" s="214"/>
      <c r="Q172" s="214"/>
      <c r="R172" s="214"/>
      <c r="S172" s="214"/>
      <c r="T172" s="215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T172" s="216" t="s">
        <v>123</v>
      </c>
      <c r="AU172" s="216" t="s">
        <v>76</v>
      </c>
      <c r="AV172" s="11" t="s">
        <v>114</v>
      </c>
      <c r="AW172" s="11" t="s">
        <v>37</v>
      </c>
      <c r="AX172" s="11" t="s">
        <v>84</v>
      </c>
      <c r="AY172" s="216" t="s">
        <v>115</v>
      </c>
    </row>
    <row r="173" s="2" customFormat="1" ht="16.5" customHeight="1">
      <c r="A173" s="34"/>
      <c r="B173" s="35"/>
      <c r="C173" s="217" t="s">
        <v>226</v>
      </c>
      <c r="D173" s="217" t="s">
        <v>196</v>
      </c>
      <c r="E173" s="218" t="s">
        <v>221</v>
      </c>
      <c r="F173" s="219" t="s">
        <v>222</v>
      </c>
      <c r="G173" s="220" t="s">
        <v>223</v>
      </c>
      <c r="H173" s="221">
        <v>3.1269999999999998</v>
      </c>
      <c r="I173" s="222"/>
      <c r="J173" s="223">
        <f>ROUND(I173*H173,2)</f>
        <v>0</v>
      </c>
      <c r="K173" s="224"/>
      <c r="L173" s="225"/>
      <c r="M173" s="226" t="s">
        <v>35</v>
      </c>
      <c r="N173" s="227" t="s">
        <v>47</v>
      </c>
      <c r="O173" s="80"/>
      <c r="P173" s="183">
        <f>O173*H173</f>
        <v>0</v>
      </c>
      <c r="Q173" s="183">
        <v>0.001</v>
      </c>
      <c r="R173" s="183">
        <f>Q173*H173</f>
        <v>0.003127</v>
      </c>
      <c r="S173" s="183">
        <v>0</v>
      </c>
      <c r="T173" s="184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5" t="s">
        <v>178</v>
      </c>
      <c r="AT173" s="185" t="s">
        <v>196</v>
      </c>
      <c r="AU173" s="185" t="s">
        <v>76</v>
      </c>
      <c r="AY173" s="13" t="s">
        <v>115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3" t="s">
        <v>84</v>
      </c>
      <c r="BK173" s="186">
        <f>ROUND(I173*H173,2)</f>
        <v>0</v>
      </c>
      <c r="BL173" s="13" t="s">
        <v>114</v>
      </c>
      <c r="BM173" s="185" t="s">
        <v>386</v>
      </c>
    </row>
    <row r="174" s="2" customFormat="1">
      <c r="A174" s="34"/>
      <c r="B174" s="35"/>
      <c r="C174" s="36"/>
      <c r="D174" s="187" t="s">
        <v>117</v>
      </c>
      <c r="E174" s="36"/>
      <c r="F174" s="188" t="s">
        <v>222</v>
      </c>
      <c r="G174" s="36"/>
      <c r="H174" s="36"/>
      <c r="I174" s="189"/>
      <c r="J174" s="36"/>
      <c r="K174" s="36"/>
      <c r="L174" s="40"/>
      <c r="M174" s="190"/>
      <c r="N174" s="191"/>
      <c r="O174" s="80"/>
      <c r="P174" s="80"/>
      <c r="Q174" s="80"/>
      <c r="R174" s="80"/>
      <c r="S174" s="80"/>
      <c r="T174" s="81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117</v>
      </c>
      <c r="AU174" s="13" t="s">
        <v>76</v>
      </c>
    </row>
    <row r="175" s="2" customFormat="1">
      <c r="A175" s="34"/>
      <c r="B175" s="35"/>
      <c r="C175" s="36"/>
      <c r="D175" s="187" t="s">
        <v>121</v>
      </c>
      <c r="E175" s="36"/>
      <c r="F175" s="194" t="s">
        <v>176</v>
      </c>
      <c r="G175" s="36"/>
      <c r="H175" s="36"/>
      <c r="I175" s="189"/>
      <c r="J175" s="36"/>
      <c r="K175" s="36"/>
      <c r="L175" s="40"/>
      <c r="M175" s="190"/>
      <c r="N175" s="191"/>
      <c r="O175" s="80"/>
      <c r="P175" s="80"/>
      <c r="Q175" s="80"/>
      <c r="R175" s="80"/>
      <c r="S175" s="80"/>
      <c r="T175" s="81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121</v>
      </c>
      <c r="AU175" s="13" t="s">
        <v>76</v>
      </c>
    </row>
    <row r="176" s="10" customFormat="1">
      <c r="A176" s="10"/>
      <c r="B176" s="195"/>
      <c r="C176" s="196"/>
      <c r="D176" s="187" t="s">
        <v>123</v>
      </c>
      <c r="E176" s="197" t="s">
        <v>35</v>
      </c>
      <c r="F176" s="198" t="s">
        <v>387</v>
      </c>
      <c r="G176" s="196"/>
      <c r="H176" s="199">
        <v>3.1269999999999998</v>
      </c>
      <c r="I176" s="200"/>
      <c r="J176" s="196"/>
      <c r="K176" s="196"/>
      <c r="L176" s="201"/>
      <c r="M176" s="202"/>
      <c r="N176" s="203"/>
      <c r="O176" s="203"/>
      <c r="P176" s="203"/>
      <c r="Q176" s="203"/>
      <c r="R176" s="203"/>
      <c r="S176" s="203"/>
      <c r="T176" s="204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05" t="s">
        <v>123</v>
      </c>
      <c r="AU176" s="205" t="s">
        <v>76</v>
      </c>
      <c r="AV176" s="10" t="s">
        <v>86</v>
      </c>
      <c r="AW176" s="10" t="s">
        <v>37</v>
      </c>
      <c r="AX176" s="10" t="s">
        <v>76</v>
      </c>
      <c r="AY176" s="205" t="s">
        <v>115</v>
      </c>
    </row>
    <row r="177" s="11" customFormat="1">
      <c r="A177" s="11"/>
      <c r="B177" s="206"/>
      <c r="C177" s="207"/>
      <c r="D177" s="187" t="s">
        <v>123</v>
      </c>
      <c r="E177" s="208" t="s">
        <v>35</v>
      </c>
      <c r="F177" s="209" t="s">
        <v>125</v>
      </c>
      <c r="G177" s="207"/>
      <c r="H177" s="210">
        <v>3.1269999999999998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T177" s="216" t="s">
        <v>123</v>
      </c>
      <c r="AU177" s="216" t="s">
        <v>76</v>
      </c>
      <c r="AV177" s="11" t="s">
        <v>114</v>
      </c>
      <c r="AW177" s="11" t="s">
        <v>37</v>
      </c>
      <c r="AX177" s="11" t="s">
        <v>84</v>
      </c>
      <c r="AY177" s="216" t="s">
        <v>115</v>
      </c>
    </row>
    <row r="178" s="2" customFormat="1" ht="16.5" customHeight="1">
      <c r="A178" s="34"/>
      <c r="B178" s="35"/>
      <c r="C178" s="173" t="s">
        <v>232</v>
      </c>
      <c r="D178" s="173" t="s">
        <v>110</v>
      </c>
      <c r="E178" s="174" t="s">
        <v>227</v>
      </c>
      <c r="F178" s="175" t="s">
        <v>228</v>
      </c>
      <c r="G178" s="176" t="s">
        <v>128</v>
      </c>
      <c r="H178" s="177">
        <v>6.2530000000000001</v>
      </c>
      <c r="I178" s="178"/>
      <c r="J178" s="179">
        <f>ROUND(I178*H178,2)</f>
        <v>0</v>
      </c>
      <c r="K178" s="180"/>
      <c r="L178" s="40"/>
      <c r="M178" s="181" t="s">
        <v>35</v>
      </c>
      <c r="N178" s="182" t="s">
        <v>47</v>
      </c>
      <c r="O178" s="80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5" t="s">
        <v>114</v>
      </c>
      <c r="AT178" s="185" t="s">
        <v>110</v>
      </c>
      <c r="AU178" s="185" t="s">
        <v>76</v>
      </c>
      <c r="AY178" s="13" t="s">
        <v>115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3" t="s">
        <v>84</v>
      </c>
      <c r="BK178" s="186">
        <f>ROUND(I178*H178,2)</f>
        <v>0</v>
      </c>
      <c r="BL178" s="13" t="s">
        <v>114</v>
      </c>
      <c r="BM178" s="185" t="s">
        <v>388</v>
      </c>
    </row>
    <row r="179" s="2" customFormat="1">
      <c r="A179" s="34"/>
      <c r="B179" s="35"/>
      <c r="C179" s="36"/>
      <c r="D179" s="187" t="s">
        <v>117</v>
      </c>
      <c r="E179" s="36"/>
      <c r="F179" s="188" t="s">
        <v>230</v>
      </c>
      <c r="G179" s="36"/>
      <c r="H179" s="36"/>
      <c r="I179" s="189"/>
      <c r="J179" s="36"/>
      <c r="K179" s="36"/>
      <c r="L179" s="40"/>
      <c r="M179" s="190"/>
      <c r="N179" s="191"/>
      <c r="O179" s="80"/>
      <c r="P179" s="80"/>
      <c r="Q179" s="80"/>
      <c r="R179" s="80"/>
      <c r="S179" s="80"/>
      <c r="T179" s="81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117</v>
      </c>
      <c r="AU179" s="13" t="s">
        <v>76</v>
      </c>
    </row>
    <row r="180" s="2" customFormat="1">
      <c r="A180" s="34"/>
      <c r="B180" s="35"/>
      <c r="C180" s="36"/>
      <c r="D180" s="192" t="s">
        <v>119</v>
      </c>
      <c r="E180" s="36"/>
      <c r="F180" s="193" t="s">
        <v>231</v>
      </c>
      <c r="G180" s="36"/>
      <c r="H180" s="36"/>
      <c r="I180" s="189"/>
      <c r="J180" s="36"/>
      <c r="K180" s="36"/>
      <c r="L180" s="40"/>
      <c r="M180" s="190"/>
      <c r="N180" s="191"/>
      <c r="O180" s="80"/>
      <c r="P180" s="80"/>
      <c r="Q180" s="80"/>
      <c r="R180" s="80"/>
      <c r="S180" s="80"/>
      <c r="T180" s="81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119</v>
      </c>
      <c r="AU180" s="13" t="s">
        <v>76</v>
      </c>
    </row>
    <row r="181" s="2" customFormat="1">
      <c r="A181" s="34"/>
      <c r="B181" s="35"/>
      <c r="C181" s="36"/>
      <c r="D181" s="187" t="s">
        <v>121</v>
      </c>
      <c r="E181" s="36"/>
      <c r="F181" s="194" t="s">
        <v>176</v>
      </c>
      <c r="G181" s="36"/>
      <c r="H181" s="36"/>
      <c r="I181" s="189"/>
      <c r="J181" s="36"/>
      <c r="K181" s="36"/>
      <c r="L181" s="40"/>
      <c r="M181" s="190"/>
      <c r="N181" s="191"/>
      <c r="O181" s="80"/>
      <c r="P181" s="80"/>
      <c r="Q181" s="80"/>
      <c r="R181" s="80"/>
      <c r="S181" s="80"/>
      <c r="T181" s="81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121</v>
      </c>
      <c r="AU181" s="13" t="s">
        <v>76</v>
      </c>
    </row>
    <row r="182" s="10" customFormat="1">
      <c r="A182" s="10"/>
      <c r="B182" s="195"/>
      <c r="C182" s="196"/>
      <c r="D182" s="187" t="s">
        <v>123</v>
      </c>
      <c r="E182" s="197" t="s">
        <v>35</v>
      </c>
      <c r="F182" s="198" t="s">
        <v>389</v>
      </c>
      <c r="G182" s="196"/>
      <c r="H182" s="199">
        <v>6.2530000000000001</v>
      </c>
      <c r="I182" s="200"/>
      <c r="J182" s="196"/>
      <c r="K182" s="196"/>
      <c r="L182" s="201"/>
      <c r="M182" s="202"/>
      <c r="N182" s="203"/>
      <c r="O182" s="203"/>
      <c r="P182" s="203"/>
      <c r="Q182" s="203"/>
      <c r="R182" s="203"/>
      <c r="S182" s="203"/>
      <c r="T182" s="204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T182" s="205" t="s">
        <v>123</v>
      </c>
      <c r="AU182" s="205" t="s">
        <v>76</v>
      </c>
      <c r="AV182" s="10" t="s">
        <v>86</v>
      </c>
      <c r="AW182" s="10" t="s">
        <v>37</v>
      </c>
      <c r="AX182" s="10" t="s">
        <v>76</v>
      </c>
      <c r="AY182" s="205" t="s">
        <v>115</v>
      </c>
    </row>
    <row r="183" s="11" customFormat="1">
      <c r="A183" s="11"/>
      <c r="B183" s="206"/>
      <c r="C183" s="207"/>
      <c r="D183" s="187" t="s">
        <v>123</v>
      </c>
      <c r="E183" s="208" t="s">
        <v>35</v>
      </c>
      <c r="F183" s="209" t="s">
        <v>125</v>
      </c>
      <c r="G183" s="207"/>
      <c r="H183" s="210">
        <v>6.2530000000000001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T183" s="216" t="s">
        <v>123</v>
      </c>
      <c r="AU183" s="216" t="s">
        <v>76</v>
      </c>
      <c r="AV183" s="11" t="s">
        <v>114</v>
      </c>
      <c r="AW183" s="11" t="s">
        <v>37</v>
      </c>
      <c r="AX183" s="11" t="s">
        <v>84</v>
      </c>
      <c r="AY183" s="216" t="s">
        <v>115</v>
      </c>
    </row>
    <row r="184" s="2" customFormat="1" ht="16.5" customHeight="1">
      <c r="A184" s="34"/>
      <c r="B184" s="35"/>
      <c r="C184" s="217" t="s">
        <v>237</v>
      </c>
      <c r="D184" s="217" t="s">
        <v>196</v>
      </c>
      <c r="E184" s="218" t="s">
        <v>233</v>
      </c>
      <c r="F184" s="219" t="s">
        <v>234</v>
      </c>
      <c r="G184" s="220" t="s">
        <v>223</v>
      </c>
      <c r="H184" s="221">
        <v>3.4399999999999999</v>
      </c>
      <c r="I184" s="222"/>
      <c r="J184" s="223">
        <f>ROUND(I184*H184,2)</f>
        <v>0</v>
      </c>
      <c r="K184" s="224"/>
      <c r="L184" s="225"/>
      <c r="M184" s="226" t="s">
        <v>35</v>
      </c>
      <c r="N184" s="227" t="s">
        <v>47</v>
      </c>
      <c r="O184" s="80"/>
      <c r="P184" s="183">
        <f>O184*H184</f>
        <v>0</v>
      </c>
      <c r="Q184" s="183">
        <v>0.001</v>
      </c>
      <c r="R184" s="183">
        <f>Q184*H184</f>
        <v>0.0034399999999999999</v>
      </c>
      <c r="S184" s="183">
        <v>0</v>
      </c>
      <c r="T184" s="184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5" t="s">
        <v>178</v>
      </c>
      <c r="AT184" s="185" t="s">
        <v>196</v>
      </c>
      <c r="AU184" s="185" t="s">
        <v>76</v>
      </c>
      <c r="AY184" s="13" t="s">
        <v>115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3" t="s">
        <v>84</v>
      </c>
      <c r="BK184" s="186">
        <f>ROUND(I184*H184,2)</f>
        <v>0</v>
      </c>
      <c r="BL184" s="13" t="s">
        <v>114</v>
      </c>
      <c r="BM184" s="185" t="s">
        <v>390</v>
      </c>
    </row>
    <row r="185" s="2" customFormat="1">
      <c r="A185" s="34"/>
      <c r="B185" s="35"/>
      <c r="C185" s="36"/>
      <c r="D185" s="187" t="s">
        <v>117</v>
      </c>
      <c r="E185" s="36"/>
      <c r="F185" s="188" t="s">
        <v>234</v>
      </c>
      <c r="G185" s="36"/>
      <c r="H185" s="36"/>
      <c r="I185" s="189"/>
      <c r="J185" s="36"/>
      <c r="K185" s="36"/>
      <c r="L185" s="40"/>
      <c r="M185" s="190"/>
      <c r="N185" s="191"/>
      <c r="O185" s="80"/>
      <c r="P185" s="80"/>
      <c r="Q185" s="80"/>
      <c r="R185" s="80"/>
      <c r="S185" s="80"/>
      <c r="T185" s="81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3" t="s">
        <v>117</v>
      </c>
      <c r="AU185" s="13" t="s">
        <v>76</v>
      </c>
    </row>
    <row r="186" s="2" customFormat="1">
      <c r="A186" s="34"/>
      <c r="B186" s="35"/>
      <c r="C186" s="36"/>
      <c r="D186" s="187" t="s">
        <v>121</v>
      </c>
      <c r="E186" s="36"/>
      <c r="F186" s="194" t="s">
        <v>176</v>
      </c>
      <c r="G186" s="36"/>
      <c r="H186" s="36"/>
      <c r="I186" s="189"/>
      <c r="J186" s="36"/>
      <c r="K186" s="36"/>
      <c r="L186" s="40"/>
      <c r="M186" s="190"/>
      <c r="N186" s="191"/>
      <c r="O186" s="80"/>
      <c r="P186" s="80"/>
      <c r="Q186" s="80"/>
      <c r="R186" s="80"/>
      <c r="S186" s="80"/>
      <c r="T186" s="81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121</v>
      </c>
      <c r="AU186" s="13" t="s">
        <v>76</v>
      </c>
    </row>
    <row r="187" s="10" customFormat="1">
      <c r="A187" s="10"/>
      <c r="B187" s="195"/>
      <c r="C187" s="196"/>
      <c r="D187" s="187" t="s">
        <v>123</v>
      </c>
      <c r="E187" s="197" t="s">
        <v>35</v>
      </c>
      <c r="F187" s="198" t="s">
        <v>391</v>
      </c>
      <c r="G187" s="196"/>
      <c r="H187" s="199">
        <v>3.4399999999999999</v>
      </c>
      <c r="I187" s="200"/>
      <c r="J187" s="196"/>
      <c r="K187" s="196"/>
      <c r="L187" s="201"/>
      <c r="M187" s="202"/>
      <c r="N187" s="203"/>
      <c r="O187" s="203"/>
      <c r="P187" s="203"/>
      <c r="Q187" s="203"/>
      <c r="R187" s="203"/>
      <c r="S187" s="203"/>
      <c r="T187" s="204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T187" s="205" t="s">
        <v>123</v>
      </c>
      <c r="AU187" s="205" t="s">
        <v>76</v>
      </c>
      <c r="AV187" s="10" t="s">
        <v>86</v>
      </c>
      <c r="AW187" s="10" t="s">
        <v>37</v>
      </c>
      <c r="AX187" s="10" t="s">
        <v>76</v>
      </c>
      <c r="AY187" s="205" t="s">
        <v>115</v>
      </c>
    </row>
    <row r="188" s="11" customFormat="1">
      <c r="A188" s="11"/>
      <c r="B188" s="206"/>
      <c r="C188" s="207"/>
      <c r="D188" s="187" t="s">
        <v>123</v>
      </c>
      <c r="E188" s="208" t="s">
        <v>35</v>
      </c>
      <c r="F188" s="209" t="s">
        <v>125</v>
      </c>
      <c r="G188" s="207"/>
      <c r="H188" s="210">
        <v>3.4399999999999999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T188" s="216" t="s">
        <v>123</v>
      </c>
      <c r="AU188" s="216" t="s">
        <v>76</v>
      </c>
      <c r="AV188" s="11" t="s">
        <v>114</v>
      </c>
      <c r="AW188" s="11" t="s">
        <v>37</v>
      </c>
      <c r="AX188" s="11" t="s">
        <v>84</v>
      </c>
      <c r="AY188" s="216" t="s">
        <v>115</v>
      </c>
    </row>
    <row r="189" s="2" customFormat="1" ht="16.5" customHeight="1">
      <c r="A189" s="34"/>
      <c r="B189" s="35"/>
      <c r="C189" s="173" t="s">
        <v>245</v>
      </c>
      <c r="D189" s="173" t="s">
        <v>110</v>
      </c>
      <c r="E189" s="174" t="s">
        <v>266</v>
      </c>
      <c r="F189" s="175" t="s">
        <v>267</v>
      </c>
      <c r="G189" s="176" t="s">
        <v>136</v>
      </c>
      <c r="H189" s="177">
        <v>2</v>
      </c>
      <c r="I189" s="178"/>
      <c r="J189" s="179">
        <f>ROUND(I189*H189,2)</f>
        <v>0</v>
      </c>
      <c r="K189" s="180"/>
      <c r="L189" s="40"/>
      <c r="M189" s="181" t="s">
        <v>35</v>
      </c>
      <c r="N189" s="182" t="s">
        <v>47</v>
      </c>
      <c r="O189" s="80"/>
      <c r="P189" s="183">
        <f>O189*H189</f>
        <v>0</v>
      </c>
      <c r="Q189" s="183">
        <v>2.2973300000000001</v>
      </c>
      <c r="R189" s="183">
        <f>Q189*H189</f>
        <v>4.5946600000000002</v>
      </c>
      <c r="S189" s="183">
        <v>0</v>
      </c>
      <c r="T189" s="184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5" t="s">
        <v>114</v>
      </c>
      <c r="AT189" s="185" t="s">
        <v>110</v>
      </c>
      <c r="AU189" s="185" t="s">
        <v>76</v>
      </c>
      <c r="AY189" s="13" t="s">
        <v>115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3" t="s">
        <v>84</v>
      </c>
      <c r="BK189" s="186">
        <f>ROUND(I189*H189,2)</f>
        <v>0</v>
      </c>
      <c r="BL189" s="13" t="s">
        <v>114</v>
      </c>
      <c r="BM189" s="185" t="s">
        <v>392</v>
      </c>
    </row>
    <row r="190" s="2" customFormat="1">
      <c r="A190" s="34"/>
      <c r="B190" s="35"/>
      <c r="C190" s="36"/>
      <c r="D190" s="187" t="s">
        <v>117</v>
      </c>
      <c r="E190" s="36"/>
      <c r="F190" s="188" t="s">
        <v>269</v>
      </c>
      <c r="G190" s="36"/>
      <c r="H190" s="36"/>
      <c r="I190" s="189"/>
      <c r="J190" s="36"/>
      <c r="K190" s="36"/>
      <c r="L190" s="40"/>
      <c r="M190" s="190"/>
      <c r="N190" s="191"/>
      <c r="O190" s="80"/>
      <c r="P190" s="80"/>
      <c r="Q190" s="80"/>
      <c r="R190" s="80"/>
      <c r="S190" s="80"/>
      <c r="T190" s="81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117</v>
      </c>
      <c r="AU190" s="13" t="s">
        <v>76</v>
      </c>
    </row>
    <row r="191" s="2" customFormat="1">
      <c r="A191" s="34"/>
      <c r="B191" s="35"/>
      <c r="C191" s="36"/>
      <c r="D191" s="192" t="s">
        <v>119</v>
      </c>
      <c r="E191" s="36"/>
      <c r="F191" s="193" t="s">
        <v>270</v>
      </c>
      <c r="G191" s="36"/>
      <c r="H191" s="36"/>
      <c r="I191" s="189"/>
      <c r="J191" s="36"/>
      <c r="K191" s="36"/>
      <c r="L191" s="40"/>
      <c r="M191" s="190"/>
      <c r="N191" s="191"/>
      <c r="O191" s="80"/>
      <c r="P191" s="80"/>
      <c r="Q191" s="80"/>
      <c r="R191" s="80"/>
      <c r="S191" s="80"/>
      <c r="T191" s="81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3" t="s">
        <v>119</v>
      </c>
      <c r="AU191" s="13" t="s">
        <v>76</v>
      </c>
    </row>
    <row r="192" s="2" customFormat="1">
      <c r="A192" s="34"/>
      <c r="B192" s="35"/>
      <c r="C192" s="36"/>
      <c r="D192" s="187" t="s">
        <v>121</v>
      </c>
      <c r="E192" s="36"/>
      <c r="F192" s="194" t="s">
        <v>243</v>
      </c>
      <c r="G192" s="36"/>
      <c r="H192" s="36"/>
      <c r="I192" s="189"/>
      <c r="J192" s="36"/>
      <c r="K192" s="36"/>
      <c r="L192" s="40"/>
      <c r="M192" s="190"/>
      <c r="N192" s="191"/>
      <c r="O192" s="80"/>
      <c r="P192" s="80"/>
      <c r="Q192" s="80"/>
      <c r="R192" s="80"/>
      <c r="S192" s="80"/>
      <c r="T192" s="81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121</v>
      </c>
      <c r="AU192" s="13" t="s">
        <v>76</v>
      </c>
    </row>
    <row r="193" s="10" customFormat="1">
      <c r="A193" s="10"/>
      <c r="B193" s="195"/>
      <c r="C193" s="196"/>
      <c r="D193" s="187" t="s">
        <v>123</v>
      </c>
      <c r="E193" s="197" t="s">
        <v>35</v>
      </c>
      <c r="F193" s="198" t="s">
        <v>271</v>
      </c>
      <c r="G193" s="196"/>
      <c r="H193" s="199">
        <v>2</v>
      </c>
      <c r="I193" s="200"/>
      <c r="J193" s="196"/>
      <c r="K193" s="196"/>
      <c r="L193" s="201"/>
      <c r="M193" s="202"/>
      <c r="N193" s="203"/>
      <c r="O193" s="203"/>
      <c r="P193" s="203"/>
      <c r="Q193" s="203"/>
      <c r="R193" s="203"/>
      <c r="S193" s="203"/>
      <c r="T193" s="204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T193" s="205" t="s">
        <v>123</v>
      </c>
      <c r="AU193" s="205" t="s">
        <v>76</v>
      </c>
      <c r="AV193" s="10" t="s">
        <v>86</v>
      </c>
      <c r="AW193" s="10" t="s">
        <v>37</v>
      </c>
      <c r="AX193" s="10" t="s">
        <v>76</v>
      </c>
      <c r="AY193" s="205" t="s">
        <v>115</v>
      </c>
    </row>
    <row r="194" s="11" customFormat="1">
      <c r="A194" s="11"/>
      <c r="B194" s="206"/>
      <c r="C194" s="207"/>
      <c r="D194" s="187" t="s">
        <v>123</v>
      </c>
      <c r="E194" s="208" t="s">
        <v>35</v>
      </c>
      <c r="F194" s="209" t="s">
        <v>125</v>
      </c>
      <c r="G194" s="207"/>
      <c r="H194" s="210">
        <v>2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T194" s="216" t="s">
        <v>123</v>
      </c>
      <c r="AU194" s="216" t="s">
        <v>76</v>
      </c>
      <c r="AV194" s="11" t="s">
        <v>114</v>
      </c>
      <c r="AW194" s="11" t="s">
        <v>37</v>
      </c>
      <c r="AX194" s="11" t="s">
        <v>84</v>
      </c>
      <c r="AY194" s="216" t="s">
        <v>115</v>
      </c>
    </row>
    <row r="195" s="2" customFormat="1" ht="16.5" customHeight="1">
      <c r="A195" s="34"/>
      <c r="B195" s="35"/>
      <c r="C195" s="173" t="s">
        <v>252</v>
      </c>
      <c r="D195" s="173" t="s">
        <v>110</v>
      </c>
      <c r="E195" s="174" t="s">
        <v>273</v>
      </c>
      <c r="F195" s="175" t="s">
        <v>274</v>
      </c>
      <c r="G195" s="176" t="s">
        <v>136</v>
      </c>
      <c r="H195" s="177">
        <v>2</v>
      </c>
      <c r="I195" s="178"/>
      <c r="J195" s="179">
        <f>ROUND(I195*H195,2)</f>
        <v>0</v>
      </c>
      <c r="K195" s="180"/>
      <c r="L195" s="40"/>
      <c r="M195" s="181" t="s">
        <v>35</v>
      </c>
      <c r="N195" s="182" t="s">
        <v>47</v>
      </c>
      <c r="O195" s="80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5" t="s">
        <v>114</v>
      </c>
      <c r="AT195" s="185" t="s">
        <v>110</v>
      </c>
      <c r="AU195" s="185" t="s">
        <v>76</v>
      </c>
      <c r="AY195" s="13" t="s">
        <v>115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3" t="s">
        <v>84</v>
      </c>
      <c r="BK195" s="186">
        <f>ROUND(I195*H195,2)</f>
        <v>0</v>
      </c>
      <c r="BL195" s="13" t="s">
        <v>114</v>
      </c>
      <c r="BM195" s="185" t="s">
        <v>393</v>
      </c>
    </row>
    <row r="196" s="2" customFormat="1">
      <c r="A196" s="34"/>
      <c r="B196" s="35"/>
      <c r="C196" s="36"/>
      <c r="D196" s="187" t="s">
        <v>117</v>
      </c>
      <c r="E196" s="36"/>
      <c r="F196" s="188" t="s">
        <v>276</v>
      </c>
      <c r="G196" s="36"/>
      <c r="H196" s="36"/>
      <c r="I196" s="189"/>
      <c r="J196" s="36"/>
      <c r="K196" s="36"/>
      <c r="L196" s="40"/>
      <c r="M196" s="190"/>
      <c r="N196" s="191"/>
      <c r="O196" s="80"/>
      <c r="P196" s="80"/>
      <c r="Q196" s="80"/>
      <c r="R196" s="80"/>
      <c r="S196" s="80"/>
      <c r="T196" s="81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117</v>
      </c>
      <c r="AU196" s="13" t="s">
        <v>76</v>
      </c>
    </row>
    <row r="197" s="2" customFormat="1">
      <c r="A197" s="34"/>
      <c r="B197" s="35"/>
      <c r="C197" s="36"/>
      <c r="D197" s="192" t="s">
        <v>119</v>
      </c>
      <c r="E197" s="36"/>
      <c r="F197" s="193" t="s">
        <v>277</v>
      </c>
      <c r="G197" s="36"/>
      <c r="H197" s="36"/>
      <c r="I197" s="189"/>
      <c r="J197" s="36"/>
      <c r="K197" s="36"/>
      <c r="L197" s="40"/>
      <c r="M197" s="190"/>
      <c r="N197" s="191"/>
      <c r="O197" s="80"/>
      <c r="P197" s="80"/>
      <c r="Q197" s="80"/>
      <c r="R197" s="80"/>
      <c r="S197" s="80"/>
      <c r="T197" s="81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3" t="s">
        <v>119</v>
      </c>
      <c r="AU197" s="13" t="s">
        <v>76</v>
      </c>
    </row>
    <row r="198" s="2" customFormat="1">
      <c r="A198" s="34"/>
      <c r="B198" s="35"/>
      <c r="C198" s="36"/>
      <c r="D198" s="187" t="s">
        <v>121</v>
      </c>
      <c r="E198" s="36"/>
      <c r="F198" s="194" t="s">
        <v>243</v>
      </c>
      <c r="G198" s="36"/>
      <c r="H198" s="36"/>
      <c r="I198" s="189"/>
      <c r="J198" s="36"/>
      <c r="K198" s="36"/>
      <c r="L198" s="40"/>
      <c r="M198" s="190"/>
      <c r="N198" s="191"/>
      <c r="O198" s="80"/>
      <c r="P198" s="80"/>
      <c r="Q198" s="80"/>
      <c r="R198" s="80"/>
      <c r="S198" s="80"/>
      <c r="T198" s="81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121</v>
      </c>
      <c r="AU198" s="13" t="s">
        <v>76</v>
      </c>
    </row>
    <row r="199" s="10" customFormat="1">
      <c r="A199" s="10"/>
      <c r="B199" s="195"/>
      <c r="C199" s="196"/>
      <c r="D199" s="187" t="s">
        <v>123</v>
      </c>
      <c r="E199" s="197" t="s">
        <v>35</v>
      </c>
      <c r="F199" s="198" t="s">
        <v>271</v>
      </c>
      <c r="G199" s="196"/>
      <c r="H199" s="199">
        <v>2</v>
      </c>
      <c r="I199" s="200"/>
      <c r="J199" s="196"/>
      <c r="K199" s="196"/>
      <c r="L199" s="201"/>
      <c r="M199" s="202"/>
      <c r="N199" s="203"/>
      <c r="O199" s="203"/>
      <c r="P199" s="203"/>
      <c r="Q199" s="203"/>
      <c r="R199" s="203"/>
      <c r="S199" s="203"/>
      <c r="T199" s="204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T199" s="205" t="s">
        <v>123</v>
      </c>
      <c r="AU199" s="205" t="s">
        <v>76</v>
      </c>
      <c r="AV199" s="10" t="s">
        <v>86</v>
      </c>
      <c r="AW199" s="10" t="s">
        <v>37</v>
      </c>
      <c r="AX199" s="10" t="s">
        <v>76</v>
      </c>
      <c r="AY199" s="205" t="s">
        <v>115</v>
      </c>
    </row>
    <row r="200" s="11" customFormat="1">
      <c r="A200" s="11"/>
      <c r="B200" s="206"/>
      <c r="C200" s="207"/>
      <c r="D200" s="187" t="s">
        <v>123</v>
      </c>
      <c r="E200" s="208" t="s">
        <v>35</v>
      </c>
      <c r="F200" s="209" t="s">
        <v>125</v>
      </c>
      <c r="G200" s="207"/>
      <c r="H200" s="210">
        <v>2</v>
      </c>
      <c r="I200" s="211"/>
      <c r="J200" s="207"/>
      <c r="K200" s="207"/>
      <c r="L200" s="212"/>
      <c r="M200" s="213"/>
      <c r="N200" s="214"/>
      <c r="O200" s="214"/>
      <c r="P200" s="214"/>
      <c r="Q200" s="214"/>
      <c r="R200" s="214"/>
      <c r="S200" s="214"/>
      <c r="T200" s="215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T200" s="216" t="s">
        <v>123</v>
      </c>
      <c r="AU200" s="216" t="s">
        <v>76</v>
      </c>
      <c r="AV200" s="11" t="s">
        <v>114</v>
      </c>
      <c r="AW200" s="11" t="s">
        <v>37</v>
      </c>
      <c r="AX200" s="11" t="s">
        <v>84</v>
      </c>
      <c r="AY200" s="216" t="s">
        <v>115</v>
      </c>
    </row>
    <row r="201" s="2" customFormat="1" ht="16.5" customHeight="1">
      <c r="A201" s="34"/>
      <c r="B201" s="35"/>
      <c r="C201" s="217" t="s">
        <v>259</v>
      </c>
      <c r="D201" s="217" t="s">
        <v>196</v>
      </c>
      <c r="E201" s="218" t="s">
        <v>286</v>
      </c>
      <c r="F201" s="219" t="s">
        <v>287</v>
      </c>
      <c r="G201" s="220" t="s">
        <v>136</v>
      </c>
      <c r="H201" s="221">
        <v>2.5</v>
      </c>
      <c r="I201" s="222"/>
      <c r="J201" s="223">
        <f>ROUND(I201*H201,2)</f>
        <v>0</v>
      </c>
      <c r="K201" s="224"/>
      <c r="L201" s="225"/>
      <c r="M201" s="226" t="s">
        <v>35</v>
      </c>
      <c r="N201" s="227" t="s">
        <v>47</v>
      </c>
      <c r="O201" s="80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5" t="s">
        <v>178</v>
      </c>
      <c r="AT201" s="185" t="s">
        <v>196</v>
      </c>
      <c r="AU201" s="185" t="s">
        <v>76</v>
      </c>
      <c r="AY201" s="13" t="s">
        <v>115</v>
      </c>
      <c r="BE201" s="186">
        <f>IF(N201="základní",J201,0)</f>
        <v>0</v>
      </c>
      <c r="BF201" s="186">
        <f>IF(N201="snížená",J201,0)</f>
        <v>0</v>
      </c>
      <c r="BG201" s="186">
        <f>IF(N201="zákl. přenesená",J201,0)</f>
        <v>0</v>
      </c>
      <c r="BH201" s="186">
        <f>IF(N201="sníž. přenesená",J201,0)</f>
        <v>0</v>
      </c>
      <c r="BI201" s="186">
        <f>IF(N201="nulová",J201,0)</f>
        <v>0</v>
      </c>
      <c r="BJ201" s="13" t="s">
        <v>84</v>
      </c>
      <c r="BK201" s="186">
        <f>ROUND(I201*H201,2)</f>
        <v>0</v>
      </c>
      <c r="BL201" s="13" t="s">
        <v>114</v>
      </c>
      <c r="BM201" s="185" t="s">
        <v>394</v>
      </c>
    </row>
    <row r="202" s="2" customFormat="1">
      <c r="A202" s="34"/>
      <c r="B202" s="35"/>
      <c r="C202" s="36"/>
      <c r="D202" s="187" t="s">
        <v>117</v>
      </c>
      <c r="E202" s="36"/>
      <c r="F202" s="188" t="s">
        <v>287</v>
      </c>
      <c r="G202" s="36"/>
      <c r="H202" s="36"/>
      <c r="I202" s="189"/>
      <c r="J202" s="36"/>
      <c r="K202" s="36"/>
      <c r="L202" s="40"/>
      <c r="M202" s="190"/>
      <c r="N202" s="191"/>
      <c r="O202" s="80"/>
      <c r="P202" s="80"/>
      <c r="Q202" s="80"/>
      <c r="R202" s="80"/>
      <c r="S202" s="80"/>
      <c r="T202" s="81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117</v>
      </c>
      <c r="AU202" s="13" t="s">
        <v>76</v>
      </c>
    </row>
    <row r="203" s="2" customFormat="1">
      <c r="A203" s="34"/>
      <c r="B203" s="35"/>
      <c r="C203" s="36"/>
      <c r="D203" s="187" t="s">
        <v>121</v>
      </c>
      <c r="E203" s="36"/>
      <c r="F203" s="194" t="s">
        <v>243</v>
      </c>
      <c r="G203" s="36"/>
      <c r="H203" s="36"/>
      <c r="I203" s="189"/>
      <c r="J203" s="36"/>
      <c r="K203" s="36"/>
      <c r="L203" s="40"/>
      <c r="M203" s="190"/>
      <c r="N203" s="191"/>
      <c r="O203" s="80"/>
      <c r="P203" s="80"/>
      <c r="Q203" s="80"/>
      <c r="R203" s="80"/>
      <c r="S203" s="80"/>
      <c r="T203" s="81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121</v>
      </c>
      <c r="AU203" s="13" t="s">
        <v>76</v>
      </c>
    </row>
    <row r="204" s="10" customFormat="1">
      <c r="A204" s="10"/>
      <c r="B204" s="195"/>
      <c r="C204" s="196"/>
      <c r="D204" s="187" t="s">
        <v>123</v>
      </c>
      <c r="E204" s="197" t="s">
        <v>35</v>
      </c>
      <c r="F204" s="198" t="s">
        <v>289</v>
      </c>
      <c r="G204" s="196"/>
      <c r="H204" s="199">
        <v>2.5</v>
      </c>
      <c r="I204" s="200"/>
      <c r="J204" s="196"/>
      <c r="K204" s="196"/>
      <c r="L204" s="201"/>
      <c r="M204" s="202"/>
      <c r="N204" s="203"/>
      <c r="O204" s="203"/>
      <c r="P204" s="203"/>
      <c r="Q204" s="203"/>
      <c r="R204" s="203"/>
      <c r="S204" s="203"/>
      <c r="T204" s="204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T204" s="205" t="s">
        <v>123</v>
      </c>
      <c r="AU204" s="205" t="s">
        <v>76</v>
      </c>
      <c r="AV204" s="10" t="s">
        <v>86</v>
      </c>
      <c r="AW204" s="10" t="s">
        <v>37</v>
      </c>
      <c r="AX204" s="10" t="s">
        <v>76</v>
      </c>
      <c r="AY204" s="205" t="s">
        <v>115</v>
      </c>
    </row>
    <row r="205" s="11" customFormat="1">
      <c r="A205" s="11"/>
      <c r="B205" s="206"/>
      <c r="C205" s="207"/>
      <c r="D205" s="187" t="s">
        <v>123</v>
      </c>
      <c r="E205" s="208" t="s">
        <v>35</v>
      </c>
      <c r="F205" s="209" t="s">
        <v>125</v>
      </c>
      <c r="G205" s="207"/>
      <c r="H205" s="210">
        <v>2.5</v>
      </c>
      <c r="I205" s="211"/>
      <c r="J205" s="207"/>
      <c r="K205" s="207"/>
      <c r="L205" s="212"/>
      <c r="M205" s="213"/>
      <c r="N205" s="214"/>
      <c r="O205" s="214"/>
      <c r="P205" s="214"/>
      <c r="Q205" s="214"/>
      <c r="R205" s="214"/>
      <c r="S205" s="214"/>
      <c r="T205" s="215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T205" s="216" t="s">
        <v>123</v>
      </c>
      <c r="AU205" s="216" t="s">
        <v>76</v>
      </c>
      <c r="AV205" s="11" t="s">
        <v>114</v>
      </c>
      <c r="AW205" s="11" t="s">
        <v>37</v>
      </c>
      <c r="AX205" s="11" t="s">
        <v>84</v>
      </c>
      <c r="AY205" s="216" t="s">
        <v>115</v>
      </c>
    </row>
    <row r="206" s="2" customFormat="1" ht="16.5" customHeight="1">
      <c r="A206" s="34"/>
      <c r="B206" s="35"/>
      <c r="C206" s="173" t="s">
        <v>7</v>
      </c>
      <c r="D206" s="173" t="s">
        <v>110</v>
      </c>
      <c r="E206" s="174" t="s">
        <v>395</v>
      </c>
      <c r="F206" s="175" t="s">
        <v>396</v>
      </c>
      <c r="G206" s="176" t="s">
        <v>136</v>
      </c>
      <c r="H206" s="177">
        <v>10</v>
      </c>
      <c r="I206" s="178"/>
      <c r="J206" s="179">
        <f>ROUND(I206*H206,2)</f>
        <v>0</v>
      </c>
      <c r="K206" s="180"/>
      <c r="L206" s="40"/>
      <c r="M206" s="181" t="s">
        <v>35</v>
      </c>
      <c r="N206" s="182" t="s">
        <v>47</v>
      </c>
      <c r="O206" s="80"/>
      <c r="P206" s="183">
        <f>O206*H206</f>
        <v>0</v>
      </c>
      <c r="Q206" s="183">
        <v>2.21</v>
      </c>
      <c r="R206" s="183">
        <f>Q206*H206</f>
        <v>22.100000000000001</v>
      </c>
      <c r="S206" s="183">
        <v>0</v>
      </c>
      <c r="T206" s="184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5" t="s">
        <v>114</v>
      </c>
      <c r="AT206" s="185" t="s">
        <v>110</v>
      </c>
      <c r="AU206" s="185" t="s">
        <v>76</v>
      </c>
      <c r="AY206" s="13" t="s">
        <v>115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3" t="s">
        <v>84</v>
      </c>
      <c r="BK206" s="186">
        <f>ROUND(I206*H206,2)</f>
        <v>0</v>
      </c>
      <c r="BL206" s="13" t="s">
        <v>114</v>
      </c>
      <c r="BM206" s="185" t="s">
        <v>397</v>
      </c>
    </row>
    <row r="207" s="2" customFormat="1">
      <c r="A207" s="34"/>
      <c r="B207" s="35"/>
      <c r="C207" s="36"/>
      <c r="D207" s="187" t="s">
        <v>117</v>
      </c>
      <c r="E207" s="36"/>
      <c r="F207" s="188" t="s">
        <v>398</v>
      </c>
      <c r="G207" s="36"/>
      <c r="H207" s="36"/>
      <c r="I207" s="189"/>
      <c r="J207" s="36"/>
      <c r="K207" s="36"/>
      <c r="L207" s="40"/>
      <c r="M207" s="190"/>
      <c r="N207" s="191"/>
      <c r="O207" s="80"/>
      <c r="P207" s="80"/>
      <c r="Q207" s="80"/>
      <c r="R207" s="80"/>
      <c r="S207" s="80"/>
      <c r="T207" s="81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117</v>
      </c>
      <c r="AU207" s="13" t="s">
        <v>76</v>
      </c>
    </row>
    <row r="208" s="2" customFormat="1">
      <c r="A208" s="34"/>
      <c r="B208" s="35"/>
      <c r="C208" s="36"/>
      <c r="D208" s="192" t="s">
        <v>119</v>
      </c>
      <c r="E208" s="36"/>
      <c r="F208" s="193" t="s">
        <v>399</v>
      </c>
      <c r="G208" s="36"/>
      <c r="H208" s="36"/>
      <c r="I208" s="189"/>
      <c r="J208" s="36"/>
      <c r="K208" s="36"/>
      <c r="L208" s="40"/>
      <c r="M208" s="190"/>
      <c r="N208" s="191"/>
      <c r="O208" s="80"/>
      <c r="P208" s="80"/>
      <c r="Q208" s="80"/>
      <c r="R208" s="80"/>
      <c r="S208" s="80"/>
      <c r="T208" s="81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119</v>
      </c>
      <c r="AU208" s="13" t="s">
        <v>76</v>
      </c>
    </row>
    <row r="209" s="2" customFormat="1">
      <c r="A209" s="34"/>
      <c r="B209" s="35"/>
      <c r="C209" s="36"/>
      <c r="D209" s="187" t="s">
        <v>121</v>
      </c>
      <c r="E209" s="36"/>
      <c r="F209" s="194" t="s">
        <v>243</v>
      </c>
      <c r="G209" s="36"/>
      <c r="H209" s="36"/>
      <c r="I209" s="189"/>
      <c r="J209" s="36"/>
      <c r="K209" s="36"/>
      <c r="L209" s="40"/>
      <c r="M209" s="190"/>
      <c r="N209" s="191"/>
      <c r="O209" s="80"/>
      <c r="P209" s="80"/>
      <c r="Q209" s="80"/>
      <c r="R209" s="80"/>
      <c r="S209" s="80"/>
      <c r="T209" s="81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3" t="s">
        <v>121</v>
      </c>
      <c r="AU209" s="13" t="s">
        <v>76</v>
      </c>
    </row>
    <row r="210" s="10" customFormat="1">
      <c r="A210" s="10"/>
      <c r="B210" s="195"/>
      <c r="C210" s="196"/>
      <c r="D210" s="187" t="s">
        <v>123</v>
      </c>
      <c r="E210" s="197" t="s">
        <v>35</v>
      </c>
      <c r="F210" s="198" t="s">
        <v>400</v>
      </c>
      <c r="G210" s="196"/>
      <c r="H210" s="199">
        <v>10</v>
      </c>
      <c r="I210" s="200"/>
      <c r="J210" s="196"/>
      <c r="K210" s="196"/>
      <c r="L210" s="201"/>
      <c r="M210" s="202"/>
      <c r="N210" s="203"/>
      <c r="O210" s="203"/>
      <c r="P210" s="203"/>
      <c r="Q210" s="203"/>
      <c r="R210" s="203"/>
      <c r="S210" s="203"/>
      <c r="T210" s="204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T210" s="205" t="s">
        <v>123</v>
      </c>
      <c r="AU210" s="205" t="s">
        <v>76</v>
      </c>
      <c r="AV210" s="10" t="s">
        <v>86</v>
      </c>
      <c r="AW210" s="10" t="s">
        <v>37</v>
      </c>
      <c r="AX210" s="10" t="s">
        <v>76</v>
      </c>
      <c r="AY210" s="205" t="s">
        <v>115</v>
      </c>
    </row>
    <row r="211" s="11" customFormat="1">
      <c r="A211" s="11"/>
      <c r="B211" s="206"/>
      <c r="C211" s="207"/>
      <c r="D211" s="187" t="s">
        <v>123</v>
      </c>
      <c r="E211" s="208" t="s">
        <v>35</v>
      </c>
      <c r="F211" s="209" t="s">
        <v>125</v>
      </c>
      <c r="G211" s="207"/>
      <c r="H211" s="210">
        <v>10</v>
      </c>
      <c r="I211" s="211"/>
      <c r="J211" s="207"/>
      <c r="K211" s="207"/>
      <c r="L211" s="212"/>
      <c r="M211" s="213"/>
      <c r="N211" s="214"/>
      <c r="O211" s="214"/>
      <c r="P211" s="214"/>
      <c r="Q211" s="214"/>
      <c r="R211" s="214"/>
      <c r="S211" s="214"/>
      <c r="T211" s="215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T211" s="216" t="s">
        <v>123</v>
      </c>
      <c r="AU211" s="216" t="s">
        <v>76</v>
      </c>
      <c r="AV211" s="11" t="s">
        <v>114</v>
      </c>
      <c r="AW211" s="11" t="s">
        <v>37</v>
      </c>
      <c r="AX211" s="11" t="s">
        <v>84</v>
      </c>
      <c r="AY211" s="216" t="s">
        <v>115</v>
      </c>
    </row>
    <row r="212" s="2" customFormat="1" ht="16.5" customHeight="1">
      <c r="A212" s="34"/>
      <c r="B212" s="35"/>
      <c r="C212" s="173" t="s">
        <v>272</v>
      </c>
      <c r="D212" s="173" t="s">
        <v>110</v>
      </c>
      <c r="E212" s="174" t="s">
        <v>401</v>
      </c>
      <c r="F212" s="175" t="s">
        <v>402</v>
      </c>
      <c r="G212" s="176" t="s">
        <v>136</v>
      </c>
      <c r="H212" s="177">
        <v>5</v>
      </c>
      <c r="I212" s="178"/>
      <c r="J212" s="179">
        <f>ROUND(I212*H212,2)</f>
        <v>0</v>
      </c>
      <c r="K212" s="180"/>
      <c r="L212" s="40"/>
      <c r="M212" s="181" t="s">
        <v>35</v>
      </c>
      <c r="N212" s="182" t="s">
        <v>47</v>
      </c>
      <c r="O212" s="80"/>
      <c r="P212" s="183">
        <f>O212*H212</f>
        <v>0</v>
      </c>
      <c r="Q212" s="183">
        <v>1.98</v>
      </c>
      <c r="R212" s="183">
        <f>Q212*H212</f>
        <v>9.9000000000000004</v>
      </c>
      <c r="S212" s="183">
        <v>0</v>
      </c>
      <c r="T212" s="184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5" t="s">
        <v>114</v>
      </c>
      <c r="AT212" s="185" t="s">
        <v>110</v>
      </c>
      <c r="AU212" s="185" t="s">
        <v>76</v>
      </c>
      <c r="AY212" s="13" t="s">
        <v>115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13" t="s">
        <v>84</v>
      </c>
      <c r="BK212" s="186">
        <f>ROUND(I212*H212,2)</f>
        <v>0</v>
      </c>
      <c r="BL212" s="13" t="s">
        <v>114</v>
      </c>
      <c r="BM212" s="185" t="s">
        <v>403</v>
      </c>
    </row>
    <row r="213" s="2" customFormat="1">
      <c r="A213" s="34"/>
      <c r="B213" s="35"/>
      <c r="C213" s="36"/>
      <c r="D213" s="187" t="s">
        <v>117</v>
      </c>
      <c r="E213" s="36"/>
      <c r="F213" s="188" t="s">
        <v>404</v>
      </c>
      <c r="G213" s="36"/>
      <c r="H213" s="36"/>
      <c r="I213" s="189"/>
      <c r="J213" s="36"/>
      <c r="K213" s="36"/>
      <c r="L213" s="40"/>
      <c r="M213" s="190"/>
      <c r="N213" s="191"/>
      <c r="O213" s="80"/>
      <c r="P213" s="80"/>
      <c r="Q213" s="80"/>
      <c r="R213" s="80"/>
      <c r="S213" s="80"/>
      <c r="T213" s="81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3" t="s">
        <v>117</v>
      </c>
      <c r="AU213" s="13" t="s">
        <v>76</v>
      </c>
    </row>
    <row r="214" s="2" customFormat="1">
      <c r="A214" s="34"/>
      <c r="B214" s="35"/>
      <c r="C214" s="36"/>
      <c r="D214" s="192" t="s">
        <v>119</v>
      </c>
      <c r="E214" s="36"/>
      <c r="F214" s="193" t="s">
        <v>405</v>
      </c>
      <c r="G214" s="36"/>
      <c r="H214" s="36"/>
      <c r="I214" s="189"/>
      <c r="J214" s="36"/>
      <c r="K214" s="36"/>
      <c r="L214" s="40"/>
      <c r="M214" s="190"/>
      <c r="N214" s="191"/>
      <c r="O214" s="80"/>
      <c r="P214" s="80"/>
      <c r="Q214" s="80"/>
      <c r="R214" s="80"/>
      <c r="S214" s="80"/>
      <c r="T214" s="81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3" t="s">
        <v>119</v>
      </c>
      <c r="AU214" s="13" t="s">
        <v>76</v>
      </c>
    </row>
    <row r="215" s="2" customFormat="1">
      <c r="A215" s="34"/>
      <c r="B215" s="35"/>
      <c r="C215" s="36"/>
      <c r="D215" s="187" t="s">
        <v>121</v>
      </c>
      <c r="E215" s="36"/>
      <c r="F215" s="194" t="s">
        <v>243</v>
      </c>
      <c r="G215" s="36"/>
      <c r="H215" s="36"/>
      <c r="I215" s="189"/>
      <c r="J215" s="36"/>
      <c r="K215" s="36"/>
      <c r="L215" s="40"/>
      <c r="M215" s="190"/>
      <c r="N215" s="191"/>
      <c r="O215" s="80"/>
      <c r="P215" s="80"/>
      <c r="Q215" s="80"/>
      <c r="R215" s="80"/>
      <c r="S215" s="80"/>
      <c r="T215" s="81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121</v>
      </c>
      <c r="AU215" s="13" t="s">
        <v>76</v>
      </c>
    </row>
    <row r="216" s="10" customFormat="1">
      <c r="A216" s="10"/>
      <c r="B216" s="195"/>
      <c r="C216" s="196"/>
      <c r="D216" s="187" t="s">
        <v>123</v>
      </c>
      <c r="E216" s="197" t="s">
        <v>35</v>
      </c>
      <c r="F216" s="198" t="s">
        <v>406</v>
      </c>
      <c r="G216" s="196"/>
      <c r="H216" s="199">
        <v>5</v>
      </c>
      <c r="I216" s="200"/>
      <c r="J216" s="196"/>
      <c r="K216" s="196"/>
      <c r="L216" s="201"/>
      <c r="M216" s="202"/>
      <c r="N216" s="203"/>
      <c r="O216" s="203"/>
      <c r="P216" s="203"/>
      <c r="Q216" s="203"/>
      <c r="R216" s="203"/>
      <c r="S216" s="203"/>
      <c r="T216" s="204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T216" s="205" t="s">
        <v>123</v>
      </c>
      <c r="AU216" s="205" t="s">
        <v>76</v>
      </c>
      <c r="AV216" s="10" t="s">
        <v>86</v>
      </c>
      <c r="AW216" s="10" t="s">
        <v>37</v>
      </c>
      <c r="AX216" s="10" t="s">
        <v>76</v>
      </c>
      <c r="AY216" s="205" t="s">
        <v>115</v>
      </c>
    </row>
    <row r="217" s="11" customFormat="1">
      <c r="A217" s="11"/>
      <c r="B217" s="206"/>
      <c r="C217" s="207"/>
      <c r="D217" s="187" t="s">
        <v>123</v>
      </c>
      <c r="E217" s="208" t="s">
        <v>35</v>
      </c>
      <c r="F217" s="209" t="s">
        <v>125</v>
      </c>
      <c r="G217" s="207"/>
      <c r="H217" s="210">
        <v>5</v>
      </c>
      <c r="I217" s="211"/>
      <c r="J217" s="207"/>
      <c r="K217" s="207"/>
      <c r="L217" s="212"/>
      <c r="M217" s="213"/>
      <c r="N217" s="214"/>
      <c r="O217" s="214"/>
      <c r="P217" s="214"/>
      <c r="Q217" s="214"/>
      <c r="R217" s="214"/>
      <c r="S217" s="214"/>
      <c r="T217" s="215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T217" s="216" t="s">
        <v>123</v>
      </c>
      <c r="AU217" s="216" t="s">
        <v>76</v>
      </c>
      <c r="AV217" s="11" t="s">
        <v>114</v>
      </c>
      <c r="AW217" s="11" t="s">
        <v>37</v>
      </c>
      <c r="AX217" s="11" t="s">
        <v>84</v>
      </c>
      <c r="AY217" s="216" t="s">
        <v>115</v>
      </c>
    </row>
    <row r="218" s="2" customFormat="1" ht="21.75" customHeight="1">
      <c r="A218" s="34"/>
      <c r="B218" s="35"/>
      <c r="C218" s="173" t="s">
        <v>278</v>
      </c>
      <c r="D218" s="173" t="s">
        <v>110</v>
      </c>
      <c r="E218" s="174" t="s">
        <v>291</v>
      </c>
      <c r="F218" s="175" t="s">
        <v>292</v>
      </c>
      <c r="G218" s="176" t="s">
        <v>136</v>
      </c>
      <c r="H218" s="177">
        <v>153.61000000000001</v>
      </c>
      <c r="I218" s="178"/>
      <c r="J218" s="179">
        <f>ROUND(I218*H218,2)</f>
        <v>0</v>
      </c>
      <c r="K218" s="180"/>
      <c r="L218" s="40"/>
      <c r="M218" s="181" t="s">
        <v>35</v>
      </c>
      <c r="N218" s="182" t="s">
        <v>47</v>
      </c>
      <c r="O218" s="80"/>
      <c r="P218" s="183">
        <f>O218*H218</f>
        <v>0</v>
      </c>
      <c r="Q218" s="183">
        <v>0</v>
      </c>
      <c r="R218" s="183">
        <f>Q218*H218</f>
        <v>0</v>
      </c>
      <c r="S218" s="183">
        <v>0</v>
      </c>
      <c r="T218" s="184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5" t="s">
        <v>114</v>
      </c>
      <c r="AT218" s="185" t="s">
        <v>110</v>
      </c>
      <c r="AU218" s="185" t="s">
        <v>76</v>
      </c>
      <c r="AY218" s="13" t="s">
        <v>115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3" t="s">
        <v>84</v>
      </c>
      <c r="BK218" s="186">
        <f>ROUND(I218*H218,2)</f>
        <v>0</v>
      </c>
      <c r="BL218" s="13" t="s">
        <v>114</v>
      </c>
      <c r="BM218" s="185" t="s">
        <v>407</v>
      </c>
    </row>
    <row r="219" s="2" customFormat="1">
      <c r="A219" s="34"/>
      <c r="B219" s="35"/>
      <c r="C219" s="36"/>
      <c r="D219" s="187" t="s">
        <v>117</v>
      </c>
      <c r="E219" s="36"/>
      <c r="F219" s="188" t="s">
        <v>294</v>
      </c>
      <c r="G219" s="36"/>
      <c r="H219" s="36"/>
      <c r="I219" s="189"/>
      <c r="J219" s="36"/>
      <c r="K219" s="36"/>
      <c r="L219" s="40"/>
      <c r="M219" s="190"/>
      <c r="N219" s="191"/>
      <c r="O219" s="80"/>
      <c r="P219" s="80"/>
      <c r="Q219" s="80"/>
      <c r="R219" s="80"/>
      <c r="S219" s="80"/>
      <c r="T219" s="81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3" t="s">
        <v>117</v>
      </c>
      <c r="AU219" s="13" t="s">
        <v>76</v>
      </c>
    </row>
    <row r="220" s="2" customFormat="1">
      <c r="A220" s="34"/>
      <c r="B220" s="35"/>
      <c r="C220" s="36"/>
      <c r="D220" s="192" t="s">
        <v>119</v>
      </c>
      <c r="E220" s="36"/>
      <c r="F220" s="193" t="s">
        <v>295</v>
      </c>
      <c r="G220" s="36"/>
      <c r="H220" s="36"/>
      <c r="I220" s="189"/>
      <c r="J220" s="36"/>
      <c r="K220" s="36"/>
      <c r="L220" s="40"/>
      <c r="M220" s="190"/>
      <c r="N220" s="191"/>
      <c r="O220" s="80"/>
      <c r="P220" s="80"/>
      <c r="Q220" s="80"/>
      <c r="R220" s="80"/>
      <c r="S220" s="80"/>
      <c r="T220" s="81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3" t="s">
        <v>119</v>
      </c>
      <c r="AU220" s="13" t="s">
        <v>76</v>
      </c>
    </row>
    <row r="221" s="2" customFormat="1">
      <c r="A221" s="34"/>
      <c r="B221" s="35"/>
      <c r="C221" s="36"/>
      <c r="D221" s="187" t="s">
        <v>121</v>
      </c>
      <c r="E221" s="36"/>
      <c r="F221" s="194" t="s">
        <v>296</v>
      </c>
      <c r="G221" s="36"/>
      <c r="H221" s="36"/>
      <c r="I221" s="189"/>
      <c r="J221" s="36"/>
      <c r="K221" s="36"/>
      <c r="L221" s="40"/>
      <c r="M221" s="190"/>
      <c r="N221" s="191"/>
      <c r="O221" s="80"/>
      <c r="P221" s="80"/>
      <c r="Q221" s="80"/>
      <c r="R221" s="80"/>
      <c r="S221" s="80"/>
      <c r="T221" s="81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3" t="s">
        <v>121</v>
      </c>
      <c r="AU221" s="13" t="s">
        <v>76</v>
      </c>
    </row>
    <row r="222" s="10" customFormat="1">
      <c r="A222" s="10"/>
      <c r="B222" s="195"/>
      <c r="C222" s="196"/>
      <c r="D222" s="187" t="s">
        <v>123</v>
      </c>
      <c r="E222" s="197" t="s">
        <v>35</v>
      </c>
      <c r="F222" s="198" t="s">
        <v>408</v>
      </c>
      <c r="G222" s="196"/>
      <c r="H222" s="199">
        <v>104.7</v>
      </c>
      <c r="I222" s="200"/>
      <c r="J222" s="196"/>
      <c r="K222" s="196"/>
      <c r="L222" s="201"/>
      <c r="M222" s="202"/>
      <c r="N222" s="203"/>
      <c r="O222" s="203"/>
      <c r="P222" s="203"/>
      <c r="Q222" s="203"/>
      <c r="R222" s="203"/>
      <c r="S222" s="203"/>
      <c r="T222" s="204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T222" s="205" t="s">
        <v>123</v>
      </c>
      <c r="AU222" s="205" t="s">
        <v>76</v>
      </c>
      <c r="AV222" s="10" t="s">
        <v>86</v>
      </c>
      <c r="AW222" s="10" t="s">
        <v>37</v>
      </c>
      <c r="AX222" s="10" t="s">
        <v>76</v>
      </c>
      <c r="AY222" s="205" t="s">
        <v>115</v>
      </c>
    </row>
    <row r="223" s="10" customFormat="1">
      <c r="A223" s="10"/>
      <c r="B223" s="195"/>
      <c r="C223" s="196"/>
      <c r="D223" s="187" t="s">
        <v>123</v>
      </c>
      <c r="E223" s="197" t="s">
        <v>35</v>
      </c>
      <c r="F223" s="198" t="s">
        <v>409</v>
      </c>
      <c r="G223" s="196"/>
      <c r="H223" s="199">
        <v>7.4100000000000001</v>
      </c>
      <c r="I223" s="200"/>
      <c r="J223" s="196"/>
      <c r="K223" s="196"/>
      <c r="L223" s="201"/>
      <c r="M223" s="202"/>
      <c r="N223" s="203"/>
      <c r="O223" s="203"/>
      <c r="P223" s="203"/>
      <c r="Q223" s="203"/>
      <c r="R223" s="203"/>
      <c r="S223" s="203"/>
      <c r="T223" s="204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T223" s="205" t="s">
        <v>123</v>
      </c>
      <c r="AU223" s="205" t="s">
        <v>76</v>
      </c>
      <c r="AV223" s="10" t="s">
        <v>86</v>
      </c>
      <c r="AW223" s="10" t="s">
        <v>37</v>
      </c>
      <c r="AX223" s="10" t="s">
        <v>76</v>
      </c>
      <c r="AY223" s="205" t="s">
        <v>115</v>
      </c>
    </row>
    <row r="224" s="10" customFormat="1">
      <c r="A224" s="10"/>
      <c r="B224" s="195"/>
      <c r="C224" s="196"/>
      <c r="D224" s="187" t="s">
        <v>123</v>
      </c>
      <c r="E224" s="197" t="s">
        <v>35</v>
      </c>
      <c r="F224" s="198" t="s">
        <v>410</v>
      </c>
      <c r="G224" s="196"/>
      <c r="H224" s="199">
        <v>6</v>
      </c>
      <c r="I224" s="200"/>
      <c r="J224" s="196"/>
      <c r="K224" s="196"/>
      <c r="L224" s="201"/>
      <c r="M224" s="202"/>
      <c r="N224" s="203"/>
      <c r="O224" s="203"/>
      <c r="P224" s="203"/>
      <c r="Q224" s="203"/>
      <c r="R224" s="203"/>
      <c r="S224" s="203"/>
      <c r="T224" s="204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T224" s="205" t="s">
        <v>123</v>
      </c>
      <c r="AU224" s="205" t="s">
        <v>76</v>
      </c>
      <c r="AV224" s="10" t="s">
        <v>86</v>
      </c>
      <c r="AW224" s="10" t="s">
        <v>37</v>
      </c>
      <c r="AX224" s="10" t="s">
        <v>76</v>
      </c>
      <c r="AY224" s="205" t="s">
        <v>115</v>
      </c>
    </row>
    <row r="225" s="10" customFormat="1">
      <c r="A225" s="10"/>
      <c r="B225" s="195"/>
      <c r="C225" s="196"/>
      <c r="D225" s="187" t="s">
        <v>123</v>
      </c>
      <c r="E225" s="197" t="s">
        <v>35</v>
      </c>
      <c r="F225" s="198" t="s">
        <v>411</v>
      </c>
      <c r="G225" s="196"/>
      <c r="H225" s="199">
        <v>35.5</v>
      </c>
      <c r="I225" s="200"/>
      <c r="J225" s="196"/>
      <c r="K225" s="196"/>
      <c r="L225" s="201"/>
      <c r="M225" s="202"/>
      <c r="N225" s="203"/>
      <c r="O225" s="203"/>
      <c r="P225" s="203"/>
      <c r="Q225" s="203"/>
      <c r="R225" s="203"/>
      <c r="S225" s="203"/>
      <c r="T225" s="204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T225" s="205" t="s">
        <v>123</v>
      </c>
      <c r="AU225" s="205" t="s">
        <v>76</v>
      </c>
      <c r="AV225" s="10" t="s">
        <v>86</v>
      </c>
      <c r="AW225" s="10" t="s">
        <v>37</v>
      </c>
      <c r="AX225" s="10" t="s">
        <v>76</v>
      </c>
      <c r="AY225" s="205" t="s">
        <v>115</v>
      </c>
    </row>
    <row r="226" s="11" customFormat="1">
      <c r="A226" s="11"/>
      <c r="B226" s="206"/>
      <c r="C226" s="207"/>
      <c r="D226" s="187" t="s">
        <v>123</v>
      </c>
      <c r="E226" s="208" t="s">
        <v>35</v>
      </c>
      <c r="F226" s="209" t="s">
        <v>125</v>
      </c>
      <c r="G226" s="207"/>
      <c r="H226" s="210">
        <v>153.61000000000001</v>
      </c>
      <c r="I226" s="211"/>
      <c r="J226" s="207"/>
      <c r="K226" s="207"/>
      <c r="L226" s="212"/>
      <c r="M226" s="213"/>
      <c r="N226" s="214"/>
      <c r="O226" s="214"/>
      <c r="P226" s="214"/>
      <c r="Q226" s="214"/>
      <c r="R226" s="214"/>
      <c r="S226" s="214"/>
      <c r="T226" s="215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T226" s="216" t="s">
        <v>123</v>
      </c>
      <c r="AU226" s="216" t="s">
        <v>76</v>
      </c>
      <c r="AV226" s="11" t="s">
        <v>114</v>
      </c>
      <c r="AW226" s="11" t="s">
        <v>37</v>
      </c>
      <c r="AX226" s="11" t="s">
        <v>84</v>
      </c>
      <c r="AY226" s="216" t="s">
        <v>115</v>
      </c>
    </row>
    <row r="227" s="2" customFormat="1" ht="16.5" customHeight="1">
      <c r="A227" s="34"/>
      <c r="B227" s="35"/>
      <c r="C227" s="173" t="s">
        <v>285</v>
      </c>
      <c r="D227" s="173" t="s">
        <v>110</v>
      </c>
      <c r="E227" s="174" t="s">
        <v>412</v>
      </c>
      <c r="F227" s="175" t="s">
        <v>413</v>
      </c>
      <c r="G227" s="176" t="s">
        <v>309</v>
      </c>
      <c r="H227" s="177">
        <v>284.17899999999997</v>
      </c>
      <c r="I227" s="178"/>
      <c r="J227" s="179">
        <f>ROUND(I227*H227,2)</f>
        <v>0</v>
      </c>
      <c r="K227" s="180"/>
      <c r="L227" s="40"/>
      <c r="M227" s="181" t="s">
        <v>35</v>
      </c>
      <c r="N227" s="182" t="s">
        <v>47</v>
      </c>
      <c r="O227" s="80"/>
      <c r="P227" s="183">
        <f>O227*H227</f>
        <v>0</v>
      </c>
      <c r="Q227" s="183">
        <v>0</v>
      </c>
      <c r="R227" s="183">
        <f>Q227*H227</f>
        <v>0</v>
      </c>
      <c r="S227" s="183">
        <v>0</v>
      </c>
      <c r="T227" s="184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5" t="s">
        <v>114</v>
      </c>
      <c r="AT227" s="185" t="s">
        <v>110</v>
      </c>
      <c r="AU227" s="185" t="s">
        <v>76</v>
      </c>
      <c r="AY227" s="13" t="s">
        <v>115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13" t="s">
        <v>84</v>
      </c>
      <c r="BK227" s="186">
        <f>ROUND(I227*H227,2)</f>
        <v>0</v>
      </c>
      <c r="BL227" s="13" t="s">
        <v>114</v>
      </c>
      <c r="BM227" s="185" t="s">
        <v>414</v>
      </c>
    </row>
    <row r="228" s="2" customFormat="1">
      <c r="A228" s="34"/>
      <c r="B228" s="35"/>
      <c r="C228" s="36"/>
      <c r="D228" s="187" t="s">
        <v>117</v>
      </c>
      <c r="E228" s="36"/>
      <c r="F228" s="188" t="s">
        <v>415</v>
      </c>
      <c r="G228" s="36"/>
      <c r="H228" s="36"/>
      <c r="I228" s="189"/>
      <c r="J228" s="36"/>
      <c r="K228" s="36"/>
      <c r="L228" s="40"/>
      <c r="M228" s="190"/>
      <c r="N228" s="191"/>
      <c r="O228" s="80"/>
      <c r="P228" s="80"/>
      <c r="Q228" s="80"/>
      <c r="R228" s="80"/>
      <c r="S228" s="80"/>
      <c r="T228" s="81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3" t="s">
        <v>117</v>
      </c>
      <c r="AU228" s="13" t="s">
        <v>76</v>
      </c>
    </row>
    <row r="229" s="2" customFormat="1">
      <c r="A229" s="34"/>
      <c r="B229" s="35"/>
      <c r="C229" s="36"/>
      <c r="D229" s="192" t="s">
        <v>119</v>
      </c>
      <c r="E229" s="36"/>
      <c r="F229" s="193" t="s">
        <v>416</v>
      </c>
      <c r="G229" s="36"/>
      <c r="H229" s="36"/>
      <c r="I229" s="189"/>
      <c r="J229" s="36"/>
      <c r="K229" s="36"/>
      <c r="L229" s="40"/>
      <c r="M229" s="190"/>
      <c r="N229" s="191"/>
      <c r="O229" s="80"/>
      <c r="P229" s="80"/>
      <c r="Q229" s="80"/>
      <c r="R229" s="80"/>
      <c r="S229" s="80"/>
      <c r="T229" s="81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3" t="s">
        <v>119</v>
      </c>
      <c r="AU229" s="13" t="s">
        <v>76</v>
      </c>
    </row>
    <row r="230" s="2" customFormat="1">
      <c r="A230" s="34"/>
      <c r="B230" s="35"/>
      <c r="C230" s="36"/>
      <c r="D230" s="187" t="s">
        <v>121</v>
      </c>
      <c r="E230" s="36"/>
      <c r="F230" s="194" t="s">
        <v>296</v>
      </c>
      <c r="G230" s="36"/>
      <c r="H230" s="36"/>
      <c r="I230" s="189"/>
      <c r="J230" s="36"/>
      <c r="K230" s="36"/>
      <c r="L230" s="40"/>
      <c r="M230" s="190"/>
      <c r="N230" s="191"/>
      <c r="O230" s="80"/>
      <c r="P230" s="80"/>
      <c r="Q230" s="80"/>
      <c r="R230" s="80"/>
      <c r="S230" s="80"/>
      <c r="T230" s="81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3" t="s">
        <v>121</v>
      </c>
      <c r="AU230" s="13" t="s">
        <v>76</v>
      </c>
    </row>
    <row r="231" s="10" customFormat="1">
      <c r="A231" s="10"/>
      <c r="B231" s="195"/>
      <c r="C231" s="196"/>
      <c r="D231" s="187" t="s">
        <v>123</v>
      </c>
      <c r="E231" s="197" t="s">
        <v>35</v>
      </c>
      <c r="F231" s="198" t="s">
        <v>417</v>
      </c>
      <c r="G231" s="196"/>
      <c r="H231" s="199">
        <v>284.17899999999997</v>
      </c>
      <c r="I231" s="200"/>
      <c r="J231" s="196"/>
      <c r="K231" s="196"/>
      <c r="L231" s="201"/>
      <c r="M231" s="202"/>
      <c r="N231" s="203"/>
      <c r="O231" s="203"/>
      <c r="P231" s="203"/>
      <c r="Q231" s="203"/>
      <c r="R231" s="203"/>
      <c r="S231" s="203"/>
      <c r="T231" s="204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T231" s="205" t="s">
        <v>123</v>
      </c>
      <c r="AU231" s="205" t="s">
        <v>76</v>
      </c>
      <c r="AV231" s="10" t="s">
        <v>86</v>
      </c>
      <c r="AW231" s="10" t="s">
        <v>37</v>
      </c>
      <c r="AX231" s="10" t="s">
        <v>76</v>
      </c>
      <c r="AY231" s="205" t="s">
        <v>115</v>
      </c>
    </row>
    <row r="232" s="11" customFormat="1">
      <c r="A232" s="11"/>
      <c r="B232" s="206"/>
      <c r="C232" s="207"/>
      <c r="D232" s="187" t="s">
        <v>123</v>
      </c>
      <c r="E232" s="208" t="s">
        <v>35</v>
      </c>
      <c r="F232" s="209" t="s">
        <v>125</v>
      </c>
      <c r="G232" s="207"/>
      <c r="H232" s="210">
        <v>284.17899999999997</v>
      </c>
      <c r="I232" s="211"/>
      <c r="J232" s="207"/>
      <c r="K232" s="207"/>
      <c r="L232" s="212"/>
      <c r="M232" s="213"/>
      <c r="N232" s="214"/>
      <c r="O232" s="214"/>
      <c r="P232" s="214"/>
      <c r="Q232" s="214"/>
      <c r="R232" s="214"/>
      <c r="S232" s="214"/>
      <c r="T232" s="215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T232" s="216" t="s">
        <v>123</v>
      </c>
      <c r="AU232" s="216" t="s">
        <v>76</v>
      </c>
      <c r="AV232" s="11" t="s">
        <v>114</v>
      </c>
      <c r="AW232" s="11" t="s">
        <v>37</v>
      </c>
      <c r="AX232" s="11" t="s">
        <v>84</v>
      </c>
      <c r="AY232" s="216" t="s">
        <v>115</v>
      </c>
    </row>
    <row r="233" s="2" customFormat="1" ht="16.5" customHeight="1">
      <c r="A233" s="34"/>
      <c r="B233" s="35"/>
      <c r="C233" s="173" t="s">
        <v>290</v>
      </c>
      <c r="D233" s="173" t="s">
        <v>110</v>
      </c>
      <c r="E233" s="174" t="s">
        <v>300</v>
      </c>
      <c r="F233" s="175" t="s">
        <v>301</v>
      </c>
      <c r="G233" s="176" t="s">
        <v>136</v>
      </c>
      <c r="H233" s="177">
        <v>153.61000000000001</v>
      </c>
      <c r="I233" s="178"/>
      <c r="J233" s="179">
        <f>ROUND(I233*H233,2)</f>
        <v>0</v>
      </c>
      <c r="K233" s="180"/>
      <c r="L233" s="40"/>
      <c r="M233" s="181" t="s">
        <v>35</v>
      </c>
      <c r="N233" s="182" t="s">
        <v>47</v>
      </c>
      <c r="O233" s="80"/>
      <c r="P233" s="183">
        <f>O233*H233</f>
        <v>0</v>
      </c>
      <c r="Q233" s="183">
        <v>0</v>
      </c>
      <c r="R233" s="183">
        <f>Q233*H233</f>
        <v>0</v>
      </c>
      <c r="S233" s="183">
        <v>0</v>
      </c>
      <c r="T233" s="184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5" t="s">
        <v>114</v>
      </c>
      <c r="AT233" s="185" t="s">
        <v>110</v>
      </c>
      <c r="AU233" s="185" t="s">
        <v>76</v>
      </c>
      <c r="AY233" s="13" t="s">
        <v>115</v>
      </c>
      <c r="BE233" s="186">
        <f>IF(N233="základní",J233,0)</f>
        <v>0</v>
      </c>
      <c r="BF233" s="186">
        <f>IF(N233="snížená",J233,0)</f>
        <v>0</v>
      </c>
      <c r="BG233" s="186">
        <f>IF(N233="zákl. přenesená",J233,0)</f>
        <v>0</v>
      </c>
      <c r="BH233" s="186">
        <f>IF(N233="sníž. přenesená",J233,0)</f>
        <v>0</v>
      </c>
      <c r="BI233" s="186">
        <f>IF(N233="nulová",J233,0)</f>
        <v>0</v>
      </c>
      <c r="BJ233" s="13" t="s">
        <v>84</v>
      </c>
      <c r="BK233" s="186">
        <f>ROUND(I233*H233,2)</f>
        <v>0</v>
      </c>
      <c r="BL233" s="13" t="s">
        <v>114</v>
      </c>
      <c r="BM233" s="185" t="s">
        <v>418</v>
      </c>
    </row>
    <row r="234" s="2" customFormat="1">
      <c r="A234" s="34"/>
      <c r="B234" s="35"/>
      <c r="C234" s="36"/>
      <c r="D234" s="187" t="s">
        <v>117</v>
      </c>
      <c r="E234" s="36"/>
      <c r="F234" s="188" t="s">
        <v>303</v>
      </c>
      <c r="G234" s="36"/>
      <c r="H234" s="36"/>
      <c r="I234" s="189"/>
      <c r="J234" s="36"/>
      <c r="K234" s="36"/>
      <c r="L234" s="40"/>
      <c r="M234" s="190"/>
      <c r="N234" s="191"/>
      <c r="O234" s="80"/>
      <c r="P234" s="80"/>
      <c r="Q234" s="80"/>
      <c r="R234" s="80"/>
      <c r="S234" s="80"/>
      <c r="T234" s="81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3" t="s">
        <v>117</v>
      </c>
      <c r="AU234" s="13" t="s">
        <v>76</v>
      </c>
    </row>
    <row r="235" s="2" customFormat="1">
      <c r="A235" s="34"/>
      <c r="B235" s="35"/>
      <c r="C235" s="36"/>
      <c r="D235" s="192" t="s">
        <v>119</v>
      </c>
      <c r="E235" s="36"/>
      <c r="F235" s="193" t="s">
        <v>304</v>
      </c>
      <c r="G235" s="36"/>
      <c r="H235" s="36"/>
      <c r="I235" s="189"/>
      <c r="J235" s="36"/>
      <c r="K235" s="36"/>
      <c r="L235" s="40"/>
      <c r="M235" s="190"/>
      <c r="N235" s="191"/>
      <c r="O235" s="80"/>
      <c r="P235" s="80"/>
      <c r="Q235" s="80"/>
      <c r="R235" s="80"/>
      <c r="S235" s="80"/>
      <c r="T235" s="81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3" t="s">
        <v>119</v>
      </c>
      <c r="AU235" s="13" t="s">
        <v>76</v>
      </c>
    </row>
    <row r="236" s="2" customFormat="1">
      <c r="A236" s="34"/>
      <c r="B236" s="35"/>
      <c r="C236" s="36"/>
      <c r="D236" s="187" t="s">
        <v>121</v>
      </c>
      <c r="E236" s="36"/>
      <c r="F236" s="194" t="s">
        <v>296</v>
      </c>
      <c r="G236" s="36"/>
      <c r="H236" s="36"/>
      <c r="I236" s="189"/>
      <c r="J236" s="36"/>
      <c r="K236" s="36"/>
      <c r="L236" s="40"/>
      <c r="M236" s="190"/>
      <c r="N236" s="191"/>
      <c r="O236" s="80"/>
      <c r="P236" s="80"/>
      <c r="Q236" s="80"/>
      <c r="R236" s="80"/>
      <c r="S236" s="80"/>
      <c r="T236" s="81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3" t="s">
        <v>121</v>
      </c>
      <c r="AU236" s="13" t="s">
        <v>76</v>
      </c>
    </row>
    <row r="237" s="10" customFormat="1">
      <c r="A237" s="10"/>
      <c r="B237" s="195"/>
      <c r="C237" s="196"/>
      <c r="D237" s="187" t="s">
        <v>123</v>
      </c>
      <c r="E237" s="197" t="s">
        <v>35</v>
      </c>
      <c r="F237" s="198" t="s">
        <v>419</v>
      </c>
      <c r="G237" s="196"/>
      <c r="H237" s="199">
        <v>153.61000000000001</v>
      </c>
      <c r="I237" s="200"/>
      <c r="J237" s="196"/>
      <c r="K237" s="196"/>
      <c r="L237" s="201"/>
      <c r="M237" s="202"/>
      <c r="N237" s="203"/>
      <c r="O237" s="203"/>
      <c r="P237" s="203"/>
      <c r="Q237" s="203"/>
      <c r="R237" s="203"/>
      <c r="S237" s="203"/>
      <c r="T237" s="204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T237" s="205" t="s">
        <v>123</v>
      </c>
      <c r="AU237" s="205" t="s">
        <v>76</v>
      </c>
      <c r="AV237" s="10" t="s">
        <v>86</v>
      </c>
      <c r="AW237" s="10" t="s">
        <v>37</v>
      </c>
      <c r="AX237" s="10" t="s">
        <v>76</v>
      </c>
      <c r="AY237" s="205" t="s">
        <v>115</v>
      </c>
    </row>
    <row r="238" s="11" customFormat="1">
      <c r="A238" s="11"/>
      <c r="B238" s="206"/>
      <c r="C238" s="207"/>
      <c r="D238" s="187" t="s">
        <v>123</v>
      </c>
      <c r="E238" s="208" t="s">
        <v>35</v>
      </c>
      <c r="F238" s="209" t="s">
        <v>125</v>
      </c>
      <c r="G238" s="207"/>
      <c r="H238" s="210">
        <v>153.61000000000001</v>
      </c>
      <c r="I238" s="211"/>
      <c r="J238" s="207"/>
      <c r="K238" s="207"/>
      <c r="L238" s="212"/>
      <c r="M238" s="213"/>
      <c r="N238" s="214"/>
      <c r="O238" s="214"/>
      <c r="P238" s="214"/>
      <c r="Q238" s="214"/>
      <c r="R238" s="214"/>
      <c r="S238" s="214"/>
      <c r="T238" s="215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T238" s="216" t="s">
        <v>123</v>
      </c>
      <c r="AU238" s="216" t="s">
        <v>76</v>
      </c>
      <c r="AV238" s="11" t="s">
        <v>114</v>
      </c>
      <c r="AW238" s="11" t="s">
        <v>37</v>
      </c>
      <c r="AX238" s="11" t="s">
        <v>84</v>
      </c>
      <c r="AY238" s="216" t="s">
        <v>115</v>
      </c>
    </row>
    <row r="239" s="2" customFormat="1" ht="16.5" customHeight="1">
      <c r="A239" s="34"/>
      <c r="B239" s="35"/>
      <c r="C239" s="173" t="s">
        <v>299</v>
      </c>
      <c r="D239" s="173" t="s">
        <v>110</v>
      </c>
      <c r="E239" s="174" t="s">
        <v>330</v>
      </c>
      <c r="F239" s="175" t="s">
        <v>331</v>
      </c>
      <c r="G239" s="176" t="s">
        <v>332</v>
      </c>
      <c r="H239" s="177">
        <v>1</v>
      </c>
      <c r="I239" s="178"/>
      <c r="J239" s="179">
        <f>ROUND(I239*H239,2)</f>
        <v>0</v>
      </c>
      <c r="K239" s="180"/>
      <c r="L239" s="40"/>
      <c r="M239" s="181" t="s">
        <v>35</v>
      </c>
      <c r="N239" s="182" t="s">
        <v>47</v>
      </c>
      <c r="O239" s="80"/>
      <c r="P239" s="183">
        <f>O239*H239</f>
        <v>0</v>
      </c>
      <c r="Q239" s="183">
        <v>0</v>
      </c>
      <c r="R239" s="183">
        <f>Q239*H239</f>
        <v>0</v>
      </c>
      <c r="S239" s="183">
        <v>0</v>
      </c>
      <c r="T239" s="184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5" t="s">
        <v>114</v>
      </c>
      <c r="AT239" s="185" t="s">
        <v>110</v>
      </c>
      <c r="AU239" s="185" t="s">
        <v>76</v>
      </c>
      <c r="AY239" s="13" t="s">
        <v>115</v>
      </c>
      <c r="BE239" s="186">
        <f>IF(N239="základní",J239,0)</f>
        <v>0</v>
      </c>
      <c r="BF239" s="186">
        <f>IF(N239="snížená",J239,0)</f>
        <v>0</v>
      </c>
      <c r="BG239" s="186">
        <f>IF(N239="zákl. přenesená",J239,0)</f>
        <v>0</v>
      </c>
      <c r="BH239" s="186">
        <f>IF(N239="sníž. přenesená",J239,0)</f>
        <v>0</v>
      </c>
      <c r="BI239" s="186">
        <f>IF(N239="nulová",J239,0)</f>
        <v>0</v>
      </c>
      <c r="BJ239" s="13" t="s">
        <v>84</v>
      </c>
      <c r="BK239" s="186">
        <f>ROUND(I239*H239,2)</f>
        <v>0</v>
      </c>
      <c r="BL239" s="13" t="s">
        <v>114</v>
      </c>
      <c r="BM239" s="185" t="s">
        <v>420</v>
      </c>
    </row>
    <row r="240" s="2" customFormat="1">
      <c r="A240" s="34"/>
      <c r="B240" s="35"/>
      <c r="C240" s="36"/>
      <c r="D240" s="187" t="s">
        <v>117</v>
      </c>
      <c r="E240" s="36"/>
      <c r="F240" s="188" t="s">
        <v>331</v>
      </c>
      <c r="G240" s="36"/>
      <c r="H240" s="36"/>
      <c r="I240" s="189"/>
      <c r="J240" s="36"/>
      <c r="K240" s="36"/>
      <c r="L240" s="40"/>
      <c r="M240" s="190"/>
      <c r="N240" s="191"/>
      <c r="O240" s="80"/>
      <c r="P240" s="80"/>
      <c r="Q240" s="80"/>
      <c r="R240" s="80"/>
      <c r="S240" s="80"/>
      <c r="T240" s="81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3" t="s">
        <v>117</v>
      </c>
      <c r="AU240" s="13" t="s">
        <v>76</v>
      </c>
    </row>
    <row r="241" s="2" customFormat="1">
      <c r="A241" s="34"/>
      <c r="B241" s="35"/>
      <c r="C241" s="36"/>
      <c r="D241" s="192" t="s">
        <v>119</v>
      </c>
      <c r="E241" s="36"/>
      <c r="F241" s="193" t="s">
        <v>334</v>
      </c>
      <c r="G241" s="36"/>
      <c r="H241" s="36"/>
      <c r="I241" s="189"/>
      <c r="J241" s="36"/>
      <c r="K241" s="36"/>
      <c r="L241" s="40"/>
      <c r="M241" s="190"/>
      <c r="N241" s="191"/>
      <c r="O241" s="80"/>
      <c r="P241" s="80"/>
      <c r="Q241" s="80"/>
      <c r="R241" s="80"/>
      <c r="S241" s="80"/>
      <c r="T241" s="81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3" t="s">
        <v>119</v>
      </c>
      <c r="AU241" s="13" t="s">
        <v>76</v>
      </c>
    </row>
    <row r="242" s="2" customFormat="1">
      <c r="A242" s="34"/>
      <c r="B242" s="35"/>
      <c r="C242" s="36"/>
      <c r="D242" s="187" t="s">
        <v>121</v>
      </c>
      <c r="E242" s="36"/>
      <c r="F242" s="194" t="s">
        <v>335</v>
      </c>
      <c r="G242" s="36"/>
      <c r="H242" s="36"/>
      <c r="I242" s="189"/>
      <c r="J242" s="36"/>
      <c r="K242" s="36"/>
      <c r="L242" s="40"/>
      <c r="M242" s="190"/>
      <c r="N242" s="191"/>
      <c r="O242" s="80"/>
      <c r="P242" s="80"/>
      <c r="Q242" s="80"/>
      <c r="R242" s="80"/>
      <c r="S242" s="80"/>
      <c r="T242" s="81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3" t="s">
        <v>121</v>
      </c>
      <c r="AU242" s="13" t="s">
        <v>76</v>
      </c>
    </row>
    <row r="243" s="10" customFormat="1">
      <c r="A243" s="10"/>
      <c r="B243" s="195"/>
      <c r="C243" s="196"/>
      <c r="D243" s="187" t="s">
        <v>123</v>
      </c>
      <c r="E243" s="197" t="s">
        <v>35</v>
      </c>
      <c r="F243" s="198" t="s">
        <v>421</v>
      </c>
      <c r="G243" s="196"/>
      <c r="H243" s="199">
        <v>1</v>
      </c>
      <c r="I243" s="200"/>
      <c r="J243" s="196"/>
      <c r="K243" s="196"/>
      <c r="L243" s="201"/>
      <c r="M243" s="202"/>
      <c r="N243" s="203"/>
      <c r="O243" s="203"/>
      <c r="P243" s="203"/>
      <c r="Q243" s="203"/>
      <c r="R243" s="203"/>
      <c r="S243" s="203"/>
      <c r="T243" s="204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T243" s="205" t="s">
        <v>123</v>
      </c>
      <c r="AU243" s="205" t="s">
        <v>76</v>
      </c>
      <c r="AV243" s="10" t="s">
        <v>86</v>
      </c>
      <c r="AW243" s="10" t="s">
        <v>37</v>
      </c>
      <c r="AX243" s="10" t="s">
        <v>76</v>
      </c>
      <c r="AY243" s="205" t="s">
        <v>115</v>
      </c>
    </row>
    <row r="244" s="11" customFormat="1">
      <c r="A244" s="11"/>
      <c r="B244" s="206"/>
      <c r="C244" s="207"/>
      <c r="D244" s="187" t="s">
        <v>123</v>
      </c>
      <c r="E244" s="208" t="s">
        <v>35</v>
      </c>
      <c r="F244" s="209" t="s">
        <v>125</v>
      </c>
      <c r="G244" s="207"/>
      <c r="H244" s="210">
        <v>1</v>
      </c>
      <c r="I244" s="211"/>
      <c r="J244" s="207"/>
      <c r="K244" s="207"/>
      <c r="L244" s="212"/>
      <c r="M244" s="213"/>
      <c r="N244" s="214"/>
      <c r="O244" s="214"/>
      <c r="P244" s="214"/>
      <c r="Q244" s="214"/>
      <c r="R244" s="214"/>
      <c r="S244" s="214"/>
      <c r="T244" s="215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T244" s="216" t="s">
        <v>123</v>
      </c>
      <c r="AU244" s="216" t="s">
        <v>76</v>
      </c>
      <c r="AV244" s="11" t="s">
        <v>114</v>
      </c>
      <c r="AW244" s="11" t="s">
        <v>37</v>
      </c>
      <c r="AX244" s="11" t="s">
        <v>84</v>
      </c>
      <c r="AY244" s="216" t="s">
        <v>115</v>
      </c>
    </row>
    <row r="245" s="2" customFormat="1" ht="16.5" customHeight="1">
      <c r="A245" s="34"/>
      <c r="B245" s="35"/>
      <c r="C245" s="173" t="s">
        <v>306</v>
      </c>
      <c r="D245" s="173" t="s">
        <v>110</v>
      </c>
      <c r="E245" s="174" t="s">
        <v>338</v>
      </c>
      <c r="F245" s="175" t="s">
        <v>339</v>
      </c>
      <c r="G245" s="176" t="s">
        <v>128</v>
      </c>
      <c r="H245" s="177">
        <v>250</v>
      </c>
      <c r="I245" s="178"/>
      <c r="J245" s="179">
        <f>ROUND(I245*H245,2)</f>
        <v>0</v>
      </c>
      <c r="K245" s="180"/>
      <c r="L245" s="40"/>
      <c r="M245" s="181" t="s">
        <v>35</v>
      </c>
      <c r="N245" s="182" t="s">
        <v>47</v>
      </c>
      <c r="O245" s="80"/>
      <c r="P245" s="183">
        <f>O245*H245</f>
        <v>0</v>
      </c>
      <c r="Q245" s="183">
        <v>0</v>
      </c>
      <c r="R245" s="183">
        <f>Q245*H245</f>
        <v>0</v>
      </c>
      <c r="S245" s="183">
        <v>0</v>
      </c>
      <c r="T245" s="184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5" t="s">
        <v>114</v>
      </c>
      <c r="AT245" s="185" t="s">
        <v>110</v>
      </c>
      <c r="AU245" s="185" t="s">
        <v>76</v>
      </c>
      <c r="AY245" s="13" t="s">
        <v>115</v>
      </c>
      <c r="BE245" s="186">
        <f>IF(N245="základní",J245,0)</f>
        <v>0</v>
      </c>
      <c r="BF245" s="186">
        <f>IF(N245="snížená",J245,0)</f>
        <v>0</v>
      </c>
      <c r="BG245" s="186">
        <f>IF(N245="zákl. přenesená",J245,0)</f>
        <v>0</v>
      </c>
      <c r="BH245" s="186">
        <f>IF(N245="sníž. přenesená",J245,0)</f>
        <v>0</v>
      </c>
      <c r="BI245" s="186">
        <f>IF(N245="nulová",J245,0)</f>
        <v>0</v>
      </c>
      <c r="BJ245" s="13" t="s">
        <v>84</v>
      </c>
      <c r="BK245" s="186">
        <f>ROUND(I245*H245,2)</f>
        <v>0</v>
      </c>
      <c r="BL245" s="13" t="s">
        <v>114</v>
      </c>
      <c r="BM245" s="185" t="s">
        <v>422</v>
      </c>
    </row>
    <row r="246" s="2" customFormat="1">
      <c r="A246" s="34"/>
      <c r="B246" s="35"/>
      <c r="C246" s="36"/>
      <c r="D246" s="187" t="s">
        <v>117</v>
      </c>
      <c r="E246" s="36"/>
      <c r="F246" s="188" t="s">
        <v>339</v>
      </c>
      <c r="G246" s="36"/>
      <c r="H246" s="36"/>
      <c r="I246" s="189"/>
      <c r="J246" s="36"/>
      <c r="K246" s="36"/>
      <c r="L246" s="40"/>
      <c r="M246" s="190"/>
      <c r="N246" s="191"/>
      <c r="O246" s="80"/>
      <c r="P246" s="80"/>
      <c r="Q246" s="80"/>
      <c r="R246" s="80"/>
      <c r="S246" s="80"/>
      <c r="T246" s="81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3" t="s">
        <v>117</v>
      </c>
      <c r="AU246" s="13" t="s">
        <v>76</v>
      </c>
    </row>
    <row r="247" s="2" customFormat="1">
      <c r="A247" s="34"/>
      <c r="B247" s="35"/>
      <c r="C247" s="36"/>
      <c r="D247" s="192" t="s">
        <v>119</v>
      </c>
      <c r="E247" s="36"/>
      <c r="F247" s="193" t="s">
        <v>341</v>
      </c>
      <c r="G247" s="36"/>
      <c r="H247" s="36"/>
      <c r="I247" s="189"/>
      <c r="J247" s="36"/>
      <c r="K247" s="36"/>
      <c r="L247" s="40"/>
      <c r="M247" s="190"/>
      <c r="N247" s="191"/>
      <c r="O247" s="80"/>
      <c r="P247" s="80"/>
      <c r="Q247" s="80"/>
      <c r="R247" s="80"/>
      <c r="S247" s="80"/>
      <c r="T247" s="81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3" t="s">
        <v>119</v>
      </c>
      <c r="AU247" s="13" t="s">
        <v>76</v>
      </c>
    </row>
    <row r="248" s="2" customFormat="1">
      <c r="A248" s="34"/>
      <c r="B248" s="35"/>
      <c r="C248" s="36"/>
      <c r="D248" s="187" t="s">
        <v>121</v>
      </c>
      <c r="E248" s="36"/>
      <c r="F248" s="194" t="s">
        <v>342</v>
      </c>
      <c r="G248" s="36"/>
      <c r="H248" s="36"/>
      <c r="I248" s="189"/>
      <c r="J248" s="36"/>
      <c r="K248" s="36"/>
      <c r="L248" s="40"/>
      <c r="M248" s="190"/>
      <c r="N248" s="191"/>
      <c r="O248" s="80"/>
      <c r="P248" s="80"/>
      <c r="Q248" s="80"/>
      <c r="R248" s="80"/>
      <c r="S248" s="80"/>
      <c r="T248" s="81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3" t="s">
        <v>121</v>
      </c>
      <c r="AU248" s="13" t="s">
        <v>76</v>
      </c>
    </row>
    <row r="249" s="10" customFormat="1">
      <c r="A249" s="10"/>
      <c r="B249" s="195"/>
      <c r="C249" s="196"/>
      <c r="D249" s="187" t="s">
        <v>123</v>
      </c>
      <c r="E249" s="197" t="s">
        <v>35</v>
      </c>
      <c r="F249" s="198" t="s">
        <v>343</v>
      </c>
      <c r="G249" s="196"/>
      <c r="H249" s="199">
        <v>250</v>
      </c>
      <c r="I249" s="200"/>
      <c r="J249" s="196"/>
      <c r="K249" s="196"/>
      <c r="L249" s="201"/>
      <c r="M249" s="202"/>
      <c r="N249" s="203"/>
      <c r="O249" s="203"/>
      <c r="P249" s="203"/>
      <c r="Q249" s="203"/>
      <c r="R249" s="203"/>
      <c r="S249" s="203"/>
      <c r="T249" s="204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T249" s="205" t="s">
        <v>123</v>
      </c>
      <c r="AU249" s="205" t="s">
        <v>76</v>
      </c>
      <c r="AV249" s="10" t="s">
        <v>86</v>
      </c>
      <c r="AW249" s="10" t="s">
        <v>37</v>
      </c>
      <c r="AX249" s="10" t="s">
        <v>76</v>
      </c>
      <c r="AY249" s="205" t="s">
        <v>115</v>
      </c>
    </row>
    <row r="250" s="11" customFormat="1">
      <c r="A250" s="11"/>
      <c r="B250" s="206"/>
      <c r="C250" s="207"/>
      <c r="D250" s="187" t="s">
        <v>123</v>
      </c>
      <c r="E250" s="208" t="s">
        <v>35</v>
      </c>
      <c r="F250" s="209" t="s">
        <v>125</v>
      </c>
      <c r="G250" s="207"/>
      <c r="H250" s="210">
        <v>250</v>
      </c>
      <c r="I250" s="211"/>
      <c r="J250" s="207"/>
      <c r="K250" s="207"/>
      <c r="L250" s="212"/>
      <c r="M250" s="228"/>
      <c r="N250" s="229"/>
      <c r="O250" s="229"/>
      <c r="P250" s="229"/>
      <c r="Q250" s="229"/>
      <c r="R250" s="229"/>
      <c r="S250" s="229"/>
      <c r="T250" s="230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T250" s="216" t="s">
        <v>123</v>
      </c>
      <c r="AU250" s="216" t="s">
        <v>76</v>
      </c>
      <c r="AV250" s="11" t="s">
        <v>114</v>
      </c>
      <c r="AW250" s="11" t="s">
        <v>37</v>
      </c>
      <c r="AX250" s="11" t="s">
        <v>84</v>
      </c>
      <c r="AY250" s="216" t="s">
        <v>115</v>
      </c>
    </row>
    <row r="251" s="2" customFormat="1" ht="6.96" customHeight="1">
      <c r="A251" s="34"/>
      <c r="B251" s="55"/>
      <c r="C251" s="56"/>
      <c r="D251" s="56"/>
      <c r="E251" s="56"/>
      <c r="F251" s="56"/>
      <c r="G251" s="56"/>
      <c r="H251" s="56"/>
      <c r="I251" s="56"/>
      <c r="J251" s="56"/>
      <c r="K251" s="56"/>
      <c r="L251" s="40"/>
      <c r="M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</row>
  </sheetData>
  <sheetProtection sheet="1" autoFilter="0" formatColumns="0" formatRows="0" objects="1" scenarios="1" spinCount="100000" saltValue="UTa3YnSOPdAljZ4faih6wPmomMw2GEes57mKW9p0OIOAzWyzFC+2/P5cTpr+C5jwhollMgL/S7ynaliv2lZy3g==" hashValue="Q3EpysAP84pSbmuU8LkFU7UQdaeq9K06qQx7759GodMDpbqRgrx8Jad3AYgV11ANHI1aI63uzKgMwOBteniSjg==" algorithmName="SHA-512" password="C722"/>
  <autoFilter ref="C78:K250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2" r:id="rId1" display="https://podminky.urs.cz/item/CS_URS_2024_01/112251101"/>
    <hyperlink ref="F88" r:id="rId2" display="https://podminky.urs.cz/item/CS_URS_2024_01/155211112"/>
    <hyperlink ref="F94" r:id="rId3" display="https://podminky.urs.cz/item/CS_URS_2024_01/155211122"/>
    <hyperlink ref="F106" r:id="rId4" display="https://podminky.urs.cz/item/CS_URS_2024_01/155211231"/>
    <hyperlink ref="F112" r:id="rId5" display="https://podminky.urs.cz/item/CS_URS_2024_01/155211311"/>
    <hyperlink ref="F119" r:id="rId6" display="https://podminky.urs.cz/item/CS_URS_2024_01/155211313"/>
    <hyperlink ref="F127" r:id="rId7" display="https://podminky.urs.cz/item/CS_URS_2024_01/155212114"/>
    <hyperlink ref="F133" r:id="rId8" display="https://podminky.urs.cz/item/CS_URS_2024_01/155213113"/>
    <hyperlink ref="F140" r:id="rId9" display="https://podminky.urs.cz/item/CS_URS_2024_01/155214111"/>
    <hyperlink ref="F158" r:id="rId10" display="https://podminky.urs.cz/item/CS_URS_2024_01/155214212"/>
    <hyperlink ref="F169" r:id="rId11" display="https://podminky.urs.cz/item/CS_URS_2024_01/789324210"/>
    <hyperlink ref="F180" r:id="rId12" display="https://podminky.urs.cz/item/CS_URS_2024_01/789324221"/>
    <hyperlink ref="F191" r:id="rId13" display="https://podminky.urs.cz/item/CS_URS_2024_01/311214121"/>
    <hyperlink ref="F197" r:id="rId14" display="https://podminky.urs.cz/item/CS_URS_2024_01/311214911"/>
    <hyperlink ref="F208" r:id="rId15" display="https://podminky.urs.cz/item/CS_URS_2024_01/463211111"/>
    <hyperlink ref="F214" r:id="rId16" display="https://podminky.urs.cz/item/CS_URS_2024_01/463215111"/>
    <hyperlink ref="F220" r:id="rId17" display="https://podminky.urs.cz/item/CS_URS_2024_01/122151103"/>
    <hyperlink ref="F229" r:id="rId18" display="https://podminky.urs.cz/item/CS_URS_2024_01/162432511"/>
    <hyperlink ref="F235" r:id="rId19" display="https://podminky.urs.cz/item/CS_URS_2024_01/167151102"/>
    <hyperlink ref="F241" r:id="rId20" display="https://podminky.urs.cz/item/CS_URS_2024_01/032002000"/>
    <hyperlink ref="F247" r:id="rId21" display="https://podminky.urs.cz/item/CS_URS_2024_01/034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Brabenec Libor</dc:creator>
  <cp:lastModifiedBy>Brabenec Libor</cp:lastModifiedBy>
  <dcterms:created xsi:type="dcterms:W3CDTF">2024-03-08T09:38:26Z</dcterms:created>
  <dcterms:modified xsi:type="dcterms:W3CDTF">2024-03-08T09:38:30Z</dcterms:modified>
</cp:coreProperties>
</file>